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jpeg" ContentType="image/jpeg"/>
  <Default Extension="JPG" ContentType="image/.jpg"/>
  <Default Extension="emf" ContentType="image/x-emf"/>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trlProps/ctrlProp1.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EstaPasta_de_trabalho" updateLinks="never"/>
  <bookViews>
    <workbookView windowWidth="28800" windowHeight="12180" tabRatio="912" activeTab="4"/>
  </bookViews>
  <sheets>
    <sheet name="DADOS" sheetId="15" r:id="rId1"/>
    <sheet name="FOLHA FECHAMENTO" sheetId="2" r:id="rId2"/>
    <sheet name="BDI" sheetId="21" r:id="rId3"/>
    <sheet name="RESUMO" sheetId="19" r:id="rId4"/>
    <sheet name="PLANILHA_SINTÉTICA" sheetId="1" r:id="rId5"/>
    <sheet name="CURVA ABC" sheetId="25" r:id="rId6"/>
    <sheet name="CRONOGRAMA" sheetId="9" r:id="rId7"/>
    <sheet name="DECLARAÇÃO" sheetId="23" r:id="rId8"/>
    <sheet name="PROJETOS RECEBIDOS" sheetId="20" r:id="rId9"/>
    <sheet name="ENCARGOS SOCIAIS" sheetId="22" r:id="rId10"/>
  </sheets>
  <externalReferences>
    <externalReference r:id="rId12"/>
    <externalReference r:id="rId13"/>
  </externalReferences>
  <definedNames>
    <definedName name="____xlnm.Print_Area_2">#REF!</definedName>
    <definedName name="____xlnm.Print_Area_3">#REF!</definedName>
    <definedName name="____xlnm.Print_Area_3_1">#REF!</definedName>
    <definedName name="____xlnm.Print_Titles_2">#REF!</definedName>
    <definedName name="____xlnm.Print_Titles_3">#REF!</definedName>
    <definedName name="___xlnm.Print_Area_2">#REF!</definedName>
    <definedName name="___xlnm.Print_Area_3">#REF!</definedName>
    <definedName name="___xlnm.Print_Area_3_1">#REF!</definedName>
    <definedName name="___xlnm.Print_Titles_2">#REF!</definedName>
    <definedName name="___xlnm.Print_Titles_3">#REF!</definedName>
    <definedName name="__Anonymous_Sheet_DB__0" localSheetId="5">'CURVA ABC'!$A$11:$K$450</definedName>
    <definedName name="__Anonymous_Sheet_DB__0">PLANILHA_SINTÉTICA!$B$9:$L$480</definedName>
    <definedName name="__xlnm.Print_Area_1">#REF!</definedName>
    <definedName name="__xlnm.Print_Area_2" localSheetId="2">#REF!</definedName>
    <definedName name="__xlnm.Print_Area_2" localSheetId="8">#REF!</definedName>
    <definedName name="__xlnm.Print_Area_2">#REF!</definedName>
    <definedName name="__xlnm.Print_Area_3" localSheetId="2">#REF!</definedName>
    <definedName name="__xlnm.Print_Area_3" localSheetId="8">#REF!</definedName>
    <definedName name="__xlnm.Print_Area_3">#REF!</definedName>
    <definedName name="__xlnm.Print_Area_3_1" localSheetId="2">#REF!</definedName>
    <definedName name="__xlnm.Print_Area_3_1" localSheetId="8">#REF!</definedName>
    <definedName name="__xlnm.Print_Area_3_1">#REF!</definedName>
    <definedName name="__xlnm.Print_Titles_1">#REF!</definedName>
    <definedName name="__xlnm.Print_Titles_2" localSheetId="2">#REF!</definedName>
    <definedName name="__xlnm.Print_Titles_2" localSheetId="8">#REF!</definedName>
    <definedName name="__xlnm.Print_Titles_2">#REF!</definedName>
    <definedName name="__xlnm.Print_Titles_3" localSheetId="2">#REF!</definedName>
    <definedName name="__xlnm.Print_Titles_3" localSheetId="8">#REF!</definedName>
    <definedName name="__xlnm.Print_Titles_3">#REF!</definedName>
    <definedName name="_xlnm._FilterDatabase" localSheetId="5" hidden="1">'CURVA ABC'!$A$10:$K$23</definedName>
    <definedName name="_xlnm._FilterDatabase" localSheetId="1" hidden="1">'FOLHA FECHAMENTO'!$A$9:$K$12</definedName>
    <definedName name="_R10P" localSheetId="2">#REF!</definedName>
    <definedName name="_R10P" localSheetId="5">#REF!</definedName>
    <definedName name="_R10P" localSheetId="7">#REF!</definedName>
    <definedName name="_R10P" localSheetId="8">#REF!</definedName>
    <definedName name="_R10P">#REF!</definedName>
    <definedName name="_R10R" localSheetId="2">#REF!</definedName>
    <definedName name="_R10R" localSheetId="5">#REF!</definedName>
    <definedName name="_R10R" localSheetId="7">#REF!</definedName>
    <definedName name="_R10R" localSheetId="8">#REF!</definedName>
    <definedName name="_R10R">#REF!</definedName>
    <definedName name="_R11P" localSheetId="2">#REF!</definedName>
    <definedName name="_R11P" localSheetId="5">#REF!</definedName>
    <definedName name="_R11P" localSheetId="7">#REF!</definedName>
    <definedName name="_R11P" localSheetId="8">#REF!</definedName>
    <definedName name="_R11P">#REF!</definedName>
    <definedName name="_R11R" localSheetId="2">#REF!</definedName>
    <definedName name="_R11R" localSheetId="5">#REF!</definedName>
    <definedName name="_R11R" localSheetId="7">#REF!</definedName>
    <definedName name="_R11R" localSheetId="8">#REF!</definedName>
    <definedName name="_R11R">#REF!</definedName>
    <definedName name="_R12P" localSheetId="2">#REF!</definedName>
    <definedName name="_R12P" localSheetId="5">#REF!</definedName>
    <definedName name="_R12P" localSheetId="7">#REF!</definedName>
    <definedName name="_R12P" localSheetId="8">#REF!</definedName>
    <definedName name="_R12P">#REF!</definedName>
    <definedName name="_R12R" localSheetId="2">#REF!</definedName>
    <definedName name="_R12R" localSheetId="5">#REF!</definedName>
    <definedName name="_R12R" localSheetId="7">#REF!</definedName>
    <definedName name="_R12R" localSheetId="8">#REF!</definedName>
    <definedName name="_R12R">#REF!</definedName>
    <definedName name="_R13P" localSheetId="2">#REF!</definedName>
    <definedName name="_R13P" localSheetId="5">#REF!</definedName>
    <definedName name="_R13P" localSheetId="7">#REF!</definedName>
    <definedName name="_R13P" localSheetId="8">#REF!</definedName>
    <definedName name="_R13P">#REF!</definedName>
    <definedName name="_R13R" localSheetId="2">#REF!</definedName>
    <definedName name="_R13R" localSheetId="5">#REF!</definedName>
    <definedName name="_R13R" localSheetId="7">#REF!</definedName>
    <definedName name="_R13R" localSheetId="8">#REF!</definedName>
    <definedName name="_R13R">#REF!</definedName>
    <definedName name="_R14P" localSheetId="2">#REF!</definedName>
    <definedName name="_R14P" localSheetId="5">#REF!</definedName>
    <definedName name="_R14P" localSheetId="7">#REF!</definedName>
    <definedName name="_R14P" localSheetId="8">#REF!</definedName>
    <definedName name="_R14P">#REF!</definedName>
    <definedName name="_R14R" localSheetId="2">#REF!</definedName>
    <definedName name="_R14R" localSheetId="5">#REF!</definedName>
    <definedName name="_R14R" localSheetId="7">#REF!</definedName>
    <definedName name="_R14R" localSheetId="8">#REF!</definedName>
    <definedName name="_R14R">#REF!</definedName>
    <definedName name="_R15P" localSheetId="2">#REF!</definedName>
    <definedName name="_R15P" localSheetId="5">#REF!</definedName>
    <definedName name="_R15P" localSheetId="7">#REF!</definedName>
    <definedName name="_R15P" localSheetId="8">#REF!</definedName>
    <definedName name="_R15P">#REF!</definedName>
    <definedName name="_R15R" localSheetId="2">#REF!</definedName>
    <definedName name="_R15R" localSheetId="5">#REF!</definedName>
    <definedName name="_R15R" localSheetId="7">#REF!</definedName>
    <definedName name="_R15R" localSheetId="8">#REF!</definedName>
    <definedName name="_R15R">#REF!</definedName>
    <definedName name="_R16P" localSheetId="2">#REF!</definedName>
    <definedName name="_R16P" localSheetId="5">#REF!</definedName>
    <definedName name="_R16P" localSheetId="7">#REF!</definedName>
    <definedName name="_R16P" localSheetId="8">#REF!</definedName>
    <definedName name="_R16P">#REF!</definedName>
    <definedName name="_R16R" localSheetId="2">#REF!</definedName>
    <definedName name="_R16R" localSheetId="5">#REF!</definedName>
    <definedName name="_R16R" localSheetId="7">#REF!</definedName>
    <definedName name="_R16R" localSheetId="8">#REF!</definedName>
    <definedName name="_R16R">#REF!</definedName>
    <definedName name="_R17P" localSheetId="2">#REF!</definedName>
    <definedName name="_R17P" localSheetId="5">#REF!</definedName>
    <definedName name="_R17P" localSheetId="7">#REF!</definedName>
    <definedName name="_R17P" localSheetId="8">#REF!</definedName>
    <definedName name="_R17P">#REF!</definedName>
    <definedName name="_R17R" localSheetId="2">#REF!</definedName>
    <definedName name="_R17R" localSheetId="5">#REF!</definedName>
    <definedName name="_R17R" localSheetId="7">#REF!</definedName>
    <definedName name="_R17R" localSheetId="8">#REF!</definedName>
    <definedName name="_R17R">#REF!</definedName>
    <definedName name="_R18P" localSheetId="2">#REF!</definedName>
    <definedName name="_R18P" localSheetId="5">#REF!</definedName>
    <definedName name="_R18P" localSheetId="7">#REF!</definedName>
    <definedName name="_R18P" localSheetId="8">#REF!</definedName>
    <definedName name="_R18P">#REF!</definedName>
    <definedName name="_R18R" localSheetId="2">#REF!</definedName>
    <definedName name="_R18R" localSheetId="5">#REF!</definedName>
    <definedName name="_R18R" localSheetId="7">#REF!</definedName>
    <definedName name="_R18R" localSheetId="8">#REF!</definedName>
    <definedName name="_R18R">#REF!</definedName>
    <definedName name="_R19P" localSheetId="2">#REF!</definedName>
    <definedName name="_R19P" localSheetId="5">#REF!</definedName>
    <definedName name="_R19P" localSheetId="7">#REF!</definedName>
    <definedName name="_R19P" localSheetId="8">#REF!</definedName>
    <definedName name="_R19P">#REF!</definedName>
    <definedName name="_R19R" localSheetId="2">#REF!</definedName>
    <definedName name="_R19R" localSheetId="5">#REF!</definedName>
    <definedName name="_R19R" localSheetId="7">#REF!</definedName>
    <definedName name="_R19R" localSheetId="8">#REF!</definedName>
    <definedName name="_R19R">#REF!</definedName>
    <definedName name="_R1P" localSheetId="2">#REF!</definedName>
    <definedName name="_R1P" localSheetId="5">#REF!</definedName>
    <definedName name="_R1P" localSheetId="7">#REF!</definedName>
    <definedName name="_R1P" localSheetId="8">#REF!</definedName>
    <definedName name="_R1P">#REF!</definedName>
    <definedName name="_R1R" localSheetId="2">#REF!</definedName>
    <definedName name="_R1R" localSheetId="5">#REF!</definedName>
    <definedName name="_R1R" localSheetId="7">#REF!</definedName>
    <definedName name="_R1R" localSheetId="8">#REF!</definedName>
    <definedName name="_R1R">#REF!</definedName>
    <definedName name="_R20P" localSheetId="2">#REF!</definedName>
    <definedName name="_R20P" localSheetId="5">#REF!</definedName>
    <definedName name="_R20P" localSheetId="7">#REF!</definedName>
    <definedName name="_R20P" localSheetId="8">#REF!</definedName>
    <definedName name="_R20P">#REF!</definedName>
    <definedName name="_R20R" localSheetId="2">#REF!</definedName>
    <definedName name="_R20R" localSheetId="5">#REF!</definedName>
    <definedName name="_R20R" localSheetId="7">#REF!</definedName>
    <definedName name="_R20R" localSheetId="8">#REF!</definedName>
    <definedName name="_R20R">#REF!</definedName>
    <definedName name="_R21P" localSheetId="2">#REF!</definedName>
    <definedName name="_R21P" localSheetId="5">#REF!</definedName>
    <definedName name="_R21P" localSheetId="7">#REF!</definedName>
    <definedName name="_R21P" localSheetId="8">#REF!</definedName>
    <definedName name="_R21P">#REF!</definedName>
    <definedName name="_R21R" localSheetId="2">#REF!</definedName>
    <definedName name="_R21R" localSheetId="5">#REF!</definedName>
    <definedName name="_R21R" localSheetId="7">#REF!</definedName>
    <definedName name="_R21R" localSheetId="8">#REF!</definedName>
    <definedName name="_R21R">#REF!</definedName>
    <definedName name="_R22P" localSheetId="2">#REF!</definedName>
    <definedName name="_R22P" localSheetId="5">#REF!</definedName>
    <definedName name="_R22P" localSheetId="7">#REF!</definedName>
    <definedName name="_R22P" localSheetId="8">#REF!</definedName>
    <definedName name="_R22P">#REF!</definedName>
    <definedName name="_R22R" localSheetId="2">#REF!</definedName>
    <definedName name="_R22R" localSheetId="5">#REF!</definedName>
    <definedName name="_R22R" localSheetId="7">#REF!</definedName>
    <definedName name="_R22R" localSheetId="8">#REF!</definedName>
    <definedName name="_R22R">#REF!</definedName>
    <definedName name="_R23P" localSheetId="2">#REF!</definedName>
    <definedName name="_R23P" localSheetId="5">#REF!</definedName>
    <definedName name="_R23P" localSheetId="7">#REF!</definedName>
    <definedName name="_R23P" localSheetId="8">#REF!</definedName>
    <definedName name="_R23P">#REF!</definedName>
    <definedName name="_R23R" localSheetId="2">#REF!</definedName>
    <definedName name="_R23R" localSheetId="5">#REF!</definedName>
    <definedName name="_R23R" localSheetId="7">#REF!</definedName>
    <definedName name="_R23R" localSheetId="8">#REF!</definedName>
    <definedName name="_R23R">#REF!</definedName>
    <definedName name="_R24P" localSheetId="2">#REF!</definedName>
    <definedName name="_R24P" localSheetId="5">#REF!</definedName>
    <definedName name="_R24P" localSheetId="7">#REF!</definedName>
    <definedName name="_R24P" localSheetId="8">#REF!</definedName>
    <definedName name="_R24P">#REF!</definedName>
    <definedName name="_R24R" localSheetId="2">#REF!</definedName>
    <definedName name="_R24R" localSheetId="5">#REF!</definedName>
    <definedName name="_R24R" localSheetId="7">#REF!</definedName>
    <definedName name="_R24R" localSheetId="8">#REF!</definedName>
    <definedName name="_R24R">#REF!</definedName>
    <definedName name="_R2P" localSheetId="2">#REF!</definedName>
    <definedName name="_R2P" localSheetId="5">#REF!</definedName>
    <definedName name="_R2P" localSheetId="7">#REF!</definedName>
    <definedName name="_R2P" localSheetId="8">#REF!</definedName>
    <definedName name="_R2P">#REF!</definedName>
    <definedName name="_R2R" localSheetId="2">#REF!</definedName>
    <definedName name="_R2R" localSheetId="5">#REF!</definedName>
    <definedName name="_R2R" localSheetId="7">#REF!</definedName>
    <definedName name="_R2R" localSheetId="8">#REF!</definedName>
    <definedName name="_R2R">#REF!</definedName>
    <definedName name="_R3P" localSheetId="2">#REF!</definedName>
    <definedName name="_R3P" localSheetId="5">#REF!</definedName>
    <definedName name="_R3P" localSheetId="7">#REF!</definedName>
    <definedName name="_R3P" localSheetId="8">#REF!</definedName>
    <definedName name="_R3P">#REF!</definedName>
    <definedName name="_R3R" localSheetId="2">#REF!</definedName>
    <definedName name="_R3R" localSheetId="5">#REF!</definedName>
    <definedName name="_R3R" localSheetId="7">#REF!</definedName>
    <definedName name="_R3R" localSheetId="8">#REF!</definedName>
    <definedName name="_R3R">#REF!</definedName>
    <definedName name="_R4P" localSheetId="2">#REF!</definedName>
    <definedName name="_R4P" localSheetId="5">#REF!</definedName>
    <definedName name="_R4P" localSheetId="7">#REF!</definedName>
    <definedName name="_R4P" localSheetId="8">#REF!</definedName>
    <definedName name="_R4P">#REF!</definedName>
    <definedName name="_R4R" localSheetId="2">#REF!</definedName>
    <definedName name="_R4R" localSheetId="5">#REF!</definedName>
    <definedName name="_R4R" localSheetId="7">#REF!</definedName>
    <definedName name="_R4R" localSheetId="8">#REF!</definedName>
    <definedName name="_R4R">#REF!</definedName>
    <definedName name="_R5P" localSheetId="2">#REF!</definedName>
    <definedName name="_R5P" localSheetId="5">#REF!</definedName>
    <definedName name="_R5P" localSheetId="7">#REF!</definedName>
    <definedName name="_R5P" localSheetId="8">#REF!</definedName>
    <definedName name="_R5P">#REF!</definedName>
    <definedName name="_R5R" localSheetId="2">#REF!</definedName>
    <definedName name="_R5R" localSheetId="5">#REF!</definedName>
    <definedName name="_R5R" localSheetId="7">#REF!</definedName>
    <definedName name="_R5R" localSheetId="8">#REF!</definedName>
    <definedName name="_R5R">#REF!</definedName>
    <definedName name="_R6P" localSheetId="2">#REF!</definedName>
    <definedName name="_R6P" localSheetId="5">#REF!</definedName>
    <definedName name="_R6P" localSheetId="7">#REF!</definedName>
    <definedName name="_R6P" localSheetId="8">#REF!</definedName>
    <definedName name="_R6P">#REF!</definedName>
    <definedName name="_R6R" localSheetId="2">#REF!</definedName>
    <definedName name="_R6R" localSheetId="5">#REF!</definedName>
    <definedName name="_R6R" localSheetId="7">#REF!</definedName>
    <definedName name="_R6R" localSheetId="8">#REF!</definedName>
    <definedName name="_R6R">#REF!</definedName>
    <definedName name="_R7P" localSheetId="2">#REF!</definedName>
    <definedName name="_R7P" localSheetId="5">#REF!</definedName>
    <definedName name="_R7P" localSheetId="7">#REF!</definedName>
    <definedName name="_R7P" localSheetId="8">#REF!</definedName>
    <definedName name="_R7P">#REF!</definedName>
    <definedName name="_R7R" localSheetId="2">#REF!</definedName>
    <definedName name="_R7R" localSheetId="5">#REF!</definedName>
    <definedName name="_R7R" localSheetId="7">#REF!</definedName>
    <definedName name="_R7R" localSheetId="8">#REF!</definedName>
    <definedName name="_R7R">#REF!</definedName>
    <definedName name="_R8P" localSheetId="2">#REF!</definedName>
    <definedName name="_R8P" localSheetId="5">#REF!</definedName>
    <definedName name="_R8P" localSheetId="7">#REF!</definedName>
    <definedName name="_R8P" localSheetId="8">#REF!</definedName>
    <definedName name="_R8P">#REF!</definedName>
    <definedName name="_R8R" localSheetId="2">#REF!</definedName>
    <definedName name="_R8R" localSheetId="5">#REF!</definedName>
    <definedName name="_R8R" localSheetId="7">#REF!</definedName>
    <definedName name="_R8R" localSheetId="8">#REF!</definedName>
    <definedName name="_R8R">#REF!</definedName>
    <definedName name="_R9P" localSheetId="2">#REF!</definedName>
    <definedName name="_R9P" localSheetId="5">#REF!</definedName>
    <definedName name="_R9P" localSheetId="7">#REF!</definedName>
    <definedName name="_R9P" localSheetId="8">#REF!</definedName>
    <definedName name="_R9P">#REF!</definedName>
    <definedName name="_R9R" localSheetId="2">#REF!</definedName>
    <definedName name="_R9R" localSheetId="5">#REF!</definedName>
    <definedName name="_R9R" localSheetId="7">#REF!</definedName>
    <definedName name="_R9R" localSheetId="8">#REF!</definedName>
    <definedName name="_R9R">#REF!</definedName>
    <definedName name="_RP1" localSheetId="2">#REF!</definedName>
    <definedName name="_RP1" localSheetId="5">#REF!</definedName>
    <definedName name="_RP1" localSheetId="7">#REF!</definedName>
    <definedName name="_RP1" localSheetId="8">#REF!</definedName>
    <definedName name="_RP1">#REF!</definedName>
    <definedName name="_RP10" localSheetId="2">#REF!</definedName>
    <definedName name="_RP10" localSheetId="5">#REF!</definedName>
    <definedName name="_RP10" localSheetId="7">#REF!</definedName>
    <definedName name="_RP10" localSheetId="8">#REF!</definedName>
    <definedName name="_RP10">#REF!</definedName>
    <definedName name="_RP11" localSheetId="2">#REF!</definedName>
    <definedName name="_RP11" localSheetId="5">#REF!</definedName>
    <definedName name="_RP11" localSheetId="7">#REF!</definedName>
    <definedName name="_RP11" localSheetId="8">#REF!</definedName>
    <definedName name="_RP11">#REF!</definedName>
    <definedName name="_RP12" localSheetId="2">#REF!</definedName>
    <definedName name="_RP12" localSheetId="5">#REF!</definedName>
    <definedName name="_RP12" localSheetId="7">#REF!</definedName>
    <definedName name="_RP12" localSheetId="8">#REF!</definedName>
    <definedName name="_RP12">#REF!</definedName>
    <definedName name="_RP13" localSheetId="2">#REF!</definedName>
    <definedName name="_RP13" localSheetId="5">#REF!</definedName>
    <definedName name="_RP13" localSheetId="7">#REF!</definedName>
    <definedName name="_RP13" localSheetId="8">#REF!</definedName>
    <definedName name="_RP13">#REF!</definedName>
    <definedName name="_RP14" localSheetId="2">#REF!</definedName>
    <definedName name="_RP14" localSheetId="5">#REF!</definedName>
    <definedName name="_RP14" localSheetId="7">#REF!</definedName>
    <definedName name="_RP14" localSheetId="8">#REF!</definedName>
    <definedName name="_RP14">#REF!</definedName>
    <definedName name="_RP15" localSheetId="2">#REF!</definedName>
    <definedName name="_RP15" localSheetId="5">#REF!</definedName>
    <definedName name="_RP15" localSheetId="7">#REF!</definedName>
    <definedName name="_RP15" localSheetId="8">#REF!</definedName>
    <definedName name="_RP15">#REF!</definedName>
    <definedName name="_RP16" localSheetId="2">#REF!</definedName>
    <definedName name="_RP16" localSheetId="5">#REF!</definedName>
    <definedName name="_RP16" localSheetId="7">#REF!</definedName>
    <definedName name="_RP16" localSheetId="8">#REF!</definedName>
    <definedName name="_RP16">#REF!</definedName>
    <definedName name="_RP17" localSheetId="2">#REF!</definedName>
    <definedName name="_RP17" localSheetId="5">#REF!</definedName>
    <definedName name="_RP17" localSheetId="7">#REF!</definedName>
    <definedName name="_RP17" localSheetId="8">#REF!</definedName>
    <definedName name="_RP17">#REF!</definedName>
    <definedName name="_RP18" localSheetId="2">#REF!</definedName>
    <definedName name="_RP18" localSheetId="5">#REF!</definedName>
    <definedName name="_RP18" localSheetId="7">#REF!</definedName>
    <definedName name="_RP18" localSheetId="8">#REF!</definedName>
    <definedName name="_RP18">#REF!</definedName>
    <definedName name="_RP19" localSheetId="2">#REF!</definedName>
    <definedName name="_RP19" localSheetId="5">#REF!</definedName>
    <definedName name="_RP19" localSheetId="7">#REF!</definedName>
    <definedName name="_RP19" localSheetId="8">#REF!</definedName>
    <definedName name="_RP19">#REF!</definedName>
    <definedName name="_RP2" localSheetId="2">#REF!</definedName>
    <definedName name="_RP2" localSheetId="5">#REF!</definedName>
    <definedName name="_RP2" localSheetId="7">#REF!</definedName>
    <definedName name="_RP2" localSheetId="8">#REF!</definedName>
    <definedName name="_RP2">#REF!</definedName>
    <definedName name="_RP20" localSheetId="2">#REF!</definedName>
    <definedName name="_RP20" localSheetId="5">#REF!</definedName>
    <definedName name="_RP20" localSheetId="7">#REF!</definedName>
    <definedName name="_RP20" localSheetId="8">#REF!</definedName>
    <definedName name="_RP20">#REF!</definedName>
    <definedName name="_RP21" localSheetId="2">#REF!</definedName>
    <definedName name="_RP21" localSheetId="5">#REF!</definedName>
    <definedName name="_RP21" localSheetId="7">#REF!</definedName>
    <definedName name="_RP21" localSheetId="8">#REF!</definedName>
    <definedName name="_RP21">#REF!</definedName>
    <definedName name="_RP22" localSheetId="2">#REF!</definedName>
    <definedName name="_RP22" localSheetId="5">#REF!</definedName>
    <definedName name="_RP22" localSheetId="7">#REF!</definedName>
    <definedName name="_RP22" localSheetId="8">#REF!</definedName>
    <definedName name="_RP22">#REF!</definedName>
    <definedName name="_RP23" localSheetId="2">#REF!</definedName>
    <definedName name="_RP23" localSheetId="5">#REF!</definedName>
    <definedName name="_RP23" localSheetId="7">#REF!</definedName>
    <definedName name="_RP23" localSheetId="8">#REF!</definedName>
    <definedName name="_RP23">#REF!</definedName>
    <definedName name="_RP24" localSheetId="2">#REF!</definedName>
    <definedName name="_RP24" localSheetId="5">#REF!</definedName>
    <definedName name="_RP24" localSheetId="7">#REF!</definedName>
    <definedName name="_RP24" localSheetId="8">#REF!</definedName>
    <definedName name="_RP24">#REF!</definedName>
    <definedName name="_RP3" localSheetId="2">#REF!</definedName>
    <definedName name="_RP3" localSheetId="5">#REF!</definedName>
    <definedName name="_RP3" localSheetId="7">#REF!</definedName>
    <definedName name="_RP3" localSheetId="8">#REF!</definedName>
    <definedName name="_RP3">#REF!</definedName>
    <definedName name="_RP4" localSheetId="2">#REF!</definedName>
    <definedName name="_RP4" localSheetId="5">#REF!</definedName>
    <definedName name="_RP4" localSheetId="7">#REF!</definedName>
    <definedName name="_RP4" localSheetId="8">#REF!</definedName>
    <definedName name="_RP4">#REF!</definedName>
    <definedName name="_RP5" localSheetId="2">#REF!</definedName>
    <definedName name="_RP5" localSheetId="5">#REF!</definedName>
    <definedName name="_RP5" localSheetId="7">#REF!</definedName>
    <definedName name="_RP5" localSheetId="8">#REF!</definedName>
    <definedName name="_RP5">#REF!</definedName>
    <definedName name="_RP6" localSheetId="2">#REF!</definedName>
    <definedName name="_RP6" localSheetId="5">#REF!</definedName>
    <definedName name="_RP6" localSheetId="7">#REF!</definedName>
    <definedName name="_RP6" localSheetId="8">#REF!</definedName>
    <definedName name="_RP6">#REF!</definedName>
    <definedName name="_RP7" localSheetId="2">#REF!</definedName>
    <definedName name="_RP7" localSheetId="5">#REF!</definedName>
    <definedName name="_RP7" localSheetId="7">#REF!</definedName>
    <definedName name="_RP7" localSheetId="8">#REF!</definedName>
    <definedName name="_RP7">#REF!</definedName>
    <definedName name="_RP8" localSheetId="2">#REF!</definedName>
    <definedName name="_RP8" localSheetId="5">#REF!</definedName>
    <definedName name="_RP8" localSheetId="7">#REF!</definedName>
    <definedName name="_RP8" localSheetId="8">#REF!</definedName>
    <definedName name="_RP8">#REF!</definedName>
    <definedName name="_RP9" localSheetId="2">#REF!</definedName>
    <definedName name="_RP9" localSheetId="5">#REF!</definedName>
    <definedName name="_RP9" localSheetId="7">#REF!</definedName>
    <definedName name="_RP9" localSheetId="8">#REF!</definedName>
    <definedName name="_RP9">#REF!</definedName>
    <definedName name="_RR1" localSheetId="2">#REF!</definedName>
    <definedName name="_RR1" localSheetId="5">#REF!</definedName>
    <definedName name="_RR1" localSheetId="7">#REF!</definedName>
    <definedName name="_RR1" localSheetId="8">#REF!</definedName>
    <definedName name="_RR1">#REF!</definedName>
    <definedName name="_RR10" localSheetId="2">#REF!</definedName>
    <definedName name="_RR10" localSheetId="5">#REF!</definedName>
    <definedName name="_RR10" localSheetId="7">#REF!</definedName>
    <definedName name="_RR10" localSheetId="8">#REF!</definedName>
    <definedName name="_RR10">#REF!</definedName>
    <definedName name="_RR12" localSheetId="2">#REF!</definedName>
    <definedName name="_RR12" localSheetId="5">#REF!</definedName>
    <definedName name="_RR12" localSheetId="7">#REF!</definedName>
    <definedName name="_RR12" localSheetId="8">#REF!</definedName>
    <definedName name="_RR12">#REF!</definedName>
    <definedName name="_RR13" localSheetId="2">#REF!</definedName>
    <definedName name="_RR13" localSheetId="5">#REF!</definedName>
    <definedName name="_RR13" localSheetId="7">#REF!</definedName>
    <definedName name="_RR13" localSheetId="8">#REF!</definedName>
    <definedName name="_RR13">#REF!</definedName>
    <definedName name="_RR14" localSheetId="2">#REF!</definedName>
    <definedName name="_RR14" localSheetId="5">#REF!</definedName>
    <definedName name="_RR14" localSheetId="7">#REF!</definedName>
    <definedName name="_RR14" localSheetId="8">#REF!</definedName>
    <definedName name="_RR14">#REF!</definedName>
    <definedName name="_RR15" localSheetId="2">#REF!</definedName>
    <definedName name="_RR15" localSheetId="5">#REF!</definedName>
    <definedName name="_RR15" localSheetId="7">#REF!</definedName>
    <definedName name="_RR15" localSheetId="8">#REF!</definedName>
    <definedName name="_RR15">#REF!</definedName>
    <definedName name="_RR16" localSheetId="2">#REF!</definedName>
    <definedName name="_RR16" localSheetId="5">#REF!</definedName>
    <definedName name="_RR16" localSheetId="7">#REF!</definedName>
    <definedName name="_RR16" localSheetId="8">#REF!</definedName>
    <definedName name="_RR16">#REF!</definedName>
    <definedName name="_RR17" localSheetId="2">#REF!</definedName>
    <definedName name="_RR17" localSheetId="5">#REF!</definedName>
    <definedName name="_RR17" localSheetId="7">#REF!</definedName>
    <definedName name="_RR17" localSheetId="8">#REF!</definedName>
    <definedName name="_RR17">#REF!</definedName>
    <definedName name="_RR18" localSheetId="2">#REF!</definedName>
    <definedName name="_RR18" localSheetId="5">#REF!</definedName>
    <definedName name="_RR18" localSheetId="7">#REF!</definedName>
    <definedName name="_RR18" localSheetId="8">#REF!</definedName>
    <definedName name="_RR18">#REF!</definedName>
    <definedName name="_RR19" localSheetId="2">#REF!</definedName>
    <definedName name="_RR19" localSheetId="5">#REF!</definedName>
    <definedName name="_RR19" localSheetId="7">#REF!</definedName>
    <definedName name="_RR19" localSheetId="8">#REF!</definedName>
    <definedName name="_RR19">#REF!</definedName>
    <definedName name="_RR2" localSheetId="2">#REF!</definedName>
    <definedName name="_RR2" localSheetId="5">#REF!</definedName>
    <definedName name="_RR2" localSheetId="7">#REF!</definedName>
    <definedName name="_RR2" localSheetId="8">#REF!</definedName>
    <definedName name="_RR2">#REF!</definedName>
    <definedName name="_RR20" localSheetId="2">#REF!</definedName>
    <definedName name="_RR20" localSheetId="5">#REF!</definedName>
    <definedName name="_RR20" localSheetId="7">#REF!</definedName>
    <definedName name="_RR20" localSheetId="8">#REF!</definedName>
    <definedName name="_RR20">#REF!</definedName>
    <definedName name="_RR21" localSheetId="2">#REF!</definedName>
    <definedName name="_RR21" localSheetId="5">#REF!</definedName>
    <definedName name="_RR21" localSheetId="7">#REF!</definedName>
    <definedName name="_RR21" localSheetId="8">#REF!</definedName>
    <definedName name="_RR21">#REF!</definedName>
    <definedName name="_RR22" localSheetId="2">#REF!</definedName>
    <definedName name="_RR22" localSheetId="5">#REF!</definedName>
    <definedName name="_RR22" localSheetId="7">#REF!</definedName>
    <definedName name="_RR22" localSheetId="8">#REF!</definedName>
    <definedName name="_RR22">#REF!</definedName>
    <definedName name="_RR23" localSheetId="2">#REF!</definedName>
    <definedName name="_RR23" localSheetId="5">#REF!</definedName>
    <definedName name="_RR23" localSheetId="7">#REF!</definedName>
    <definedName name="_RR23" localSheetId="8">#REF!</definedName>
    <definedName name="_RR23">#REF!</definedName>
    <definedName name="_RR24" localSheetId="2">#REF!</definedName>
    <definedName name="_RR24" localSheetId="5">#REF!</definedName>
    <definedName name="_RR24" localSheetId="7">#REF!</definedName>
    <definedName name="_RR24" localSheetId="8">#REF!</definedName>
    <definedName name="_RR24">#REF!</definedName>
    <definedName name="_RR3" localSheetId="2">#REF!</definedName>
    <definedName name="_RR3" localSheetId="5">#REF!</definedName>
    <definedName name="_RR3" localSheetId="7">#REF!</definedName>
    <definedName name="_RR3" localSheetId="8">#REF!</definedName>
    <definedName name="_RR3">#REF!</definedName>
    <definedName name="_RR4" localSheetId="2">#REF!</definedName>
    <definedName name="_RR4" localSheetId="5">#REF!</definedName>
    <definedName name="_RR4" localSheetId="7">#REF!</definedName>
    <definedName name="_RR4" localSheetId="8">#REF!</definedName>
    <definedName name="_RR4">#REF!</definedName>
    <definedName name="_RR5" localSheetId="2">#REF!</definedName>
    <definedName name="_RR5" localSheetId="5">#REF!</definedName>
    <definedName name="_RR5" localSheetId="7">#REF!</definedName>
    <definedName name="_RR5" localSheetId="8">#REF!</definedName>
    <definedName name="_RR5">#REF!</definedName>
    <definedName name="_RR6" localSheetId="2">#REF!</definedName>
    <definedName name="_RR6" localSheetId="5">#REF!</definedName>
    <definedName name="_RR6" localSheetId="7">#REF!</definedName>
    <definedName name="_RR6" localSheetId="8">#REF!</definedName>
    <definedName name="_RR6">#REF!</definedName>
    <definedName name="_RR7" localSheetId="2">#REF!</definedName>
    <definedName name="_RR7" localSheetId="5">#REF!</definedName>
    <definedName name="_RR7" localSheetId="7">#REF!</definedName>
    <definedName name="_RR7" localSheetId="8">#REF!</definedName>
    <definedName name="_RR7">#REF!</definedName>
    <definedName name="_RR8" localSheetId="2">#REF!</definedName>
    <definedName name="_RR8" localSheetId="5">#REF!</definedName>
    <definedName name="_RR8" localSheetId="7">#REF!</definedName>
    <definedName name="_RR8" localSheetId="8">#REF!</definedName>
    <definedName name="_RR8">#REF!</definedName>
    <definedName name="_RR9" localSheetId="2">#REF!</definedName>
    <definedName name="_RR9" localSheetId="5">#REF!</definedName>
    <definedName name="_RR9" localSheetId="7">#REF!</definedName>
    <definedName name="_RR9" localSheetId="8">#REF!</definedName>
    <definedName name="_RR9">#REF!</definedName>
    <definedName name="_tt1">"$#REF!.$A$1:$B$3278"</definedName>
    <definedName name="A1P1" localSheetId="2">#REF!</definedName>
    <definedName name="A1P1" localSheetId="5">#REF!</definedName>
    <definedName name="A1P1" localSheetId="7">#REF!</definedName>
    <definedName name="A1P1" localSheetId="8">#REF!</definedName>
    <definedName name="A1P1">#REF!</definedName>
    <definedName name="A1P10" localSheetId="2">#REF!</definedName>
    <definedName name="A1P10" localSheetId="5">#REF!</definedName>
    <definedName name="A1P10" localSheetId="7">#REF!</definedName>
    <definedName name="A1P10" localSheetId="8">#REF!</definedName>
    <definedName name="A1P10">#REF!</definedName>
    <definedName name="A1P11" localSheetId="2">#REF!</definedName>
    <definedName name="A1P11" localSheetId="5">#REF!</definedName>
    <definedName name="A1P11" localSheetId="7">#REF!</definedName>
    <definedName name="A1P11" localSheetId="8">#REF!</definedName>
    <definedName name="A1P11">#REF!</definedName>
    <definedName name="A1P12" localSheetId="2">#REF!</definedName>
    <definedName name="A1P12" localSheetId="5">#REF!</definedName>
    <definedName name="A1P12" localSheetId="7">#REF!</definedName>
    <definedName name="A1P12" localSheetId="8">#REF!</definedName>
    <definedName name="A1P12">#REF!</definedName>
    <definedName name="A1P13" localSheetId="2">#REF!</definedName>
    <definedName name="A1P13" localSheetId="5">#REF!</definedName>
    <definedName name="A1P13" localSheetId="7">#REF!</definedName>
    <definedName name="A1P13" localSheetId="8">#REF!</definedName>
    <definedName name="A1P13">#REF!</definedName>
    <definedName name="A1P14" localSheetId="2">#REF!</definedName>
    <definedName name="A1P14" localSheetId="5">#REF!</definedName>
    <definedName name="A1P14" localSheetId="7">#REF!</definedName>
    <definedName name="A1P14" localSheetId="8">#REF!</definedName>
    <definedName name="A1P14">#REF!</definedName>
    <definedName name="A1P15" localSheetId="2">#REF!</definedName>
    <definedName name="A1P15" localSheetId="5">#REF!</definedName>
    <definedName name="A1P15" localSheetId="7">#REF!</definedName>
    <definedName name="A1P15" localSheetId="8">#REF!</definedName>
    <definedName name="A1P15">#REF!</definedName>
    <definedName name="A1P16" localSheetId="2">#REF!</definedName>
    <definedName name="A1P16" localSheetId="5">#REF!</definedName>
    <definedName name="A1P16" localSheetId="7">#REF!</definedName>
    <definedName name="A1P16" localSheetId="8">#REF!</definedName>
    <definedName name="A1P16">#REF!</definedName>
    <definedName name="A1P17" localSheetId="2">#REF!</definedName>
    <definedName name="A1P17" localSheetId="5">#REF!</definedName>
    <definedName name="A1P17" localSheetId="7">#REF!</definedName>
    <definedName name="A1P17" localSheetId="8">#REF!</definedName>
    <definedName name="A1P17">#REF!</definedName>
    <definedName name="A1P18" localSheetId="2">#REF!</definedName>
    <definedName name="A1P18" localSheetId="5">#REF!</definedName>
    <definedName name="A1P18" localSheetId="7">#REF!</definedName>
    <definedName name="A1P18" localSheetId="8">#REF!</definedName>
    <definedName name="A1P18">#REF!</definedName>
    <definedName name="A1P19" localSheetId="2">#REF!</definedName>
    <definedName name="A1P19" localSheetId="5">#REF!</definedName>
    <definedName name="A1P19" localSheetId="7">#REF!</definedName>
    <definedName name="A1P19" localSheetId="8">#REF!</definedName>
    <definedName name="A1P19">#REF!</definedName>
    <definedName name="A1P2" localSheetId="2">#REF!</definedName>
    <definedName name="A1P2" localSheetId="5">#REF!</definedName>
    <definedName name="A1P2" localSheetId="7">#REF!</definedName>
    <definedName name="A1P2" localSheetId="8">#REF!</definedName>
    <definedName name="A1P2">#REF!</definedName>
    <definedName name="A1P20" localSheetId="2">#REF!</definedName>
    <definedName name="A1P20" localSheetId="5">#REF!</definedName>
    <definedName name="A1P20" localSheetId="7">#REF!</definedName>
    <definedName name="A1P20" localSheetId="8">#REF!</definedName>
    <definedName name="A1P20">#REF!</definedName>
    <definedName name="A1P21" localSheetId="2">#REF!</definedName>
    <definedName name="A1P21" localSheetId="5">#REF!</definedName>
    <definedName name="A1P21" localSheetId="7">#REF!</definedName>
    <definedName name="A1P21" localSheetId="8">#REF!</definedName>
    <definedName name="A1P21">#REF!</definedName>
    <definedName name="A1P22" localSheetId="2">#REF!</definedName>
    <definedName name="A1P22" localSheetId="5">#REF!</definedName>
    <definedName name="A1P22" localSheetId="7">#REF!</definedName>
    <definedName name="A1P22" localSheetId="8">#REF!</definedName>
    <definedName name="A1P22">#REF!</definedName>
    <definedName name="A1P23" localSheetId="2">#REF!</definedName>
    <definedName name="A1P23" localSheetId="5">#REF!</definedName>
    <definedName name="A1P23" localSheetId="7">#REF!</definedName>
    <definedName name="A1P23" localSheetId="8">#REF!</definedName>
    <definedName name="A1P23">#REF!</definedName>
    <definedName name="A1P24" localSheetId="2">#REF!</definedName>
    <definedName name="A1P24" localSheetId="5">#REF!</definedName>
    <definedName name="A1P24" localSheetId="7">#REF!</definedName>
    <definedName name="A1P24" localSheetId="8">#REF!</definedName>
    <definedName name="A1P24">#REF!</definedName>
    <definedName name="A1P3" localSheetId="2">#REF!</definedName>
    <definedName name="A1P3" localSheetId="5">#REF!</definedName>
    <definedName name="A1P3" localSheetId="7">#REF!</definedName>
    <definedName name="A1P3" localSheetId="8">#REF!</definedName>
    <definedName name="A1P3">#REF!</definedName>
    <definedName name="A1P4" localSheetId="2">#REF!</definedName>
    <definedName name="A1P4" localSheetId="5">#REF!</definedName>
    <definedName name="A1P4" localSheetId="7">#REF!</definedName>
    <definedName name="A1P4" localSheetId="8">#REF!</definedName>
    <definedName name="A1P4">#REF!</definedName>
    <definedName name="A1P5" localSheetId="2">#REF!</definedName>
    <definedName name="A1P5" localSheetId="5">#REF!</definedName>
    <definedName name="A1P5" localSheetId="7">#REF!</definedName>
    <definedName name="A1P5" localSheetId="8">#REF!</definedName>
    <definedName name="A1P5">#REF!</definedName>
    <definedName name="A1P6" localSheetId="2">#REF!</definedName>
    <definedName name="A1P6" localSheetId="5">#REF!</definedName>
    <definedName name="A1P6" localSheetId="7">#REF!</definedName>
    <definedName name="A1P6" localSheetId="8">#REF!</definedName>
    <definedName name="A1P6">#REF!</definedName>
    <definedName name="A1P7" localSheetId="2">#REF!</definedName>
    <definedName name="A1P7" localSheetId="5">#REF!</definedName>
    <definedName name="A1P7" localSheetId="7">#REF!</definedName>
    <definedName name="A1P7" localSheetId="8">#REF!</definedName>
    <definedName name="A1P7">#REF!</definedName>
    <definedName name="A1P8" localSheetId="2">#REF!</definedName>
    <definedName name="A1P8" localSheetId="5">#REF!</definedName>
    <definedName name="A1P8" localSheetId="7">#REF!</definedName>
    <definedName name="A1P8" localSheetId="8">#REF!</definedName>
    <definedName name="A1P8">#REF!</definedName>
    <definedName name="A1P9" localSheetId="2">#REF!</definedName>
    <definedName name="A1P9" localSheetId="5">#REF!</definedName>
    <definedName name="A1P9" localSheetId="7">#REF!</definedName>
    <definedName name="A1P9" localSheetId="8">#REF!</definedName>
    <definedName name="A1P9">#REF!</definedName>
    <definedName name="A1R1" localSheetId="2">#REF!</definedName>
    <definedName name="A1R1" localSheetId="5">#REF!</definedName>
    <definedName name="A1R1" localSheetId="7">#REF!</definedName>
    <definedName name="A1R1" localSheetId="8">#REF!</definedName>
    <definedName name="A1R1">#REF!</definedName>
    <definedName name="A1R10" localSheetId="2">#REF!</definedName>
    <definedName name="A1R10" localSheetId="5">#REF!</definedName>
    <definedName name="A1R10" localSheetId="7">#REF!</definedName>
    <definedName name="A1R10" localSheetId="8">#REF!</definedName>
    <definedName name="A1R10">#REF!</definedName>
    <definedName name="A1R11" localSheetId="2">#REF!</definedName>
    <definedName name="A1R11" localSheetId="5">#REF!</definedName>
    <definedName name="A1R11" localSheetId="7">#REF!</definedName>
    <definedName name="A1R11" localSheetId="8">#REF!</definedName>
    <definedName name="A1R11">#REF!</definedName>
    <definedName name="A1R12" localSheetId="2">#REF!</definedName>
    <definedName name="A1R12" localSheetId="5">#REF!</definedName>
    <definedName name="A1R12" localSheetId="7">#REF!</definedName>
    <definedName name="A1R12" localSheetId="8">#REF!</definedName>
    <definedName name="A1R12">#REF!</definedName>
    <definedName name="A1R13" localSheetId="2">#REF!</definedName>
    <definedName name="A1R13" localSheetId="5">#REF!</definedName>
    <definedName name="A1R13" localSheetId="7">#REF!</definedName>
    <definedName name="A1R13" localSheetId="8">#REF!</definedName>
    <definedName name="A1R13">#REF!</definedName>
    <definedName name="A1R14" localSheetId="2">#REF!</definedName>
    <definedName name="A1R14" localSheetId="5">#REF!</definedName>
    <definedName name="A1R14" localSheetId="7">#REF!</definedName>
    <definedName name="A1R14" localSheetId="8">#REF!</definedName>
    <definedName name="A1R14">#REF!</definedName>
    <definedName name="A1R15" localSheetId="2">#REF!</definedName>
    <definedName name="A1R15" localSheetId="5">#REF!</definedName>
    <definedName name="A1R15" localSheetId="7">#REF!</definedName>
    <definedName name="A1R15" localSheetId="8">#REF!</definedName>
    <definedName name="A1R15">#REF!</definedName>
    <definedName name="A1R16" localSheetId="2">#REF!</definedName>
    <definedName name="A1R16" localSheetId="5">#REF!</definedName>
    <definedName name="A1R16" localSheetId="7">#REF!</definedName>
    <definedName name="A1R16" localSheetId="8">#REF!</definedName>
    <definedName name="A1R16">#REF!</definedName>
    <definedName name="A1R17" localSheetId="2">#REF!</definedName>
    <definedName name="A1R17" localSheetId="5">#REF!</definedName>
    <definedName name="A1R17" localSheetId="7">#REF!</definedName>
    <definedName name="A1R17" localSheetId="8">#REF!</definedName>
    <definedName name="A1R17">#REF!</definedName>
    <definedName name="A1R18" localSheetId="2">#REF!</definedName>
    <definedName name="A1R18" localSheetId="5">#REF!</definedName>
    <definedName name="A1R18" localSheetId="7">#REF!</definedName>
    <definedName name="A1R18" localSheetId="8">#REF!</definedName>
    <definedName name="A1R18">#REF!</definedName>
    <definedName name="A1R19" localSheetId="2">#REF!</definedName>
    <definedName name="A1R19" localSheetId="5">#REF!</definedName>
    <definedName name="A1R19" localSheetId="7">#REF!</definedName>
    <definedName name="A1R19" localSheetId="8">#REF!</definedName>
    <definedName name="A1R19">#REF!</definedName>
    <definedName name="A1R2" localSheetId="2">#REF!</definedName>
    <definedName name="A1R2" localSheetId="5">#REF!</definedName>
    <definedName name="A1R2" localSheetId="7">#REF!</definedName>
    <definedName name="A1R2" localSheetId="8">#REF!</definedName>
    <definedName name="A1R2">#REF!</definedName>
    <definedName name="A1R20" localSheetId="2">#REF!</definedName>
    <definedName name="A1R20" localSheetId="5">#REF!</definedName>
    <definedName name="A1R20" localSheetId="7">#REF!</definedName>
    <definedName name="A1R20" localSheetId="8">#REF!</definedName>
    <definedName name="A1R20">#REF!</definedName>
    <definedName name="A1R21" localSheetId="2">#REF!</definedName>
    <definedName name="A1R21" localSheetId="5">#REF!</definedName>
    <definedName name="A1R21" localSheetId="7">#REF!</definedName>
    <definedName name="A1R21" localSheetId="8">#REF!</definedName>
    <definedName name="A1R21">#REF!</definedName>
    <definedName name="A1R22" localSheetId="2">#REF!</definedName>
    <definedName name="A1R22" localSheetId="5">#REF!</definedName>
    <definedName name="A1R22" localSheetId="7">#REF!</definedName>
    <definedName name="A1R22" localSheetId="8">#REF!</definedName>
    <definedName name="A1R22">#REF!</definedName>
    <definedName name="A1R23" localSheetId="2">#REF!</definedName>
    <definedName name="A1R23" localSheetId="5">#REF!</definedName>
    <definedName name="A1R23" localSheetId="7">#REF!</definedName>
    <definedName name="A1R23" localSheetId="8">#REF!</definedName>
    <definedName name="A1R23">#REF!</definedName>
    <definedName name="A1R24" localSheetId="2">#REF!</definedName>
    <definedName name="A1R24" localSheetId="5">#REF!</definedName>
    <definedName name="A1R24" localSheetId="7">#REF!</definedName>
    <definedName name="A1R24" localSheetId="8">#REF!</definedName>
    <definedName name="A1R24">#REF!</definedName>
    <definedName name="A1R3" localSheetId="2">#REF!</definedName>
    <definedName name="A1R3" localSheetId="5">#REF!</definedName>
    <definedName name="A1R3" localSheetId="7">#REF!</definedName>
    <definedName name="A1R3" localSheetId="8">#REF!</definedName>
    <definedName name="A1R3">#REF!</definedName>
    <definedName name="A1R4" localSheetId="2">#REF!</definedName>
    <definedName name="A1R4" localSheetId="5">#REF!</definedName>
    <definedName name="A1R4" localSheetId="7">#REF!</definedName>
    <definedName name="A1R4" localSheetId="8">#REF!</definedName>
    <definedName name="A1R4">#REF!</definedName>
    <definedName name="A1R5" localSheetId="2">#REF!</definedName>
    <definedName name="A1R5" localSheetId="5">#REF!</definedName>
    <definedName name="A1R5" localSheetId="7">#REF!</definedName>
    <definedName name="A1R5" localSheetId="8">#REF!</definedName>
    <definedName name="A1R5">#REF!</definedName>
    <definedName name="A1R6" localSheetId="2">#REF!</definedName>
    <definedName name="A1R6" localSheetId="5">#REF!</definedName>
    <definedName name="A1R6" localSheetId="7">#REF!</definedName>
    <definedName name="A1R6" localSheetId="8">#REF!</definedName>
    <definedName name="A1R6">#REF!</definedName>
    <definedName name="A1R7" localSheetId="2">#REF!</definedName>
    <definedName name="A1R7" localSheetId="5">#REF!</definedName>
    <definedName name="A1R7" localSheetId="7">#REF!</definedName>
    <definedName name="A1R7" localSheetId="8">#REF!</definedName>
    <definedName name="A1R7">#REF!</definedName>
    <definedName name="A1R8" localSheetId="2">#REF!</definedName>
    <definedName name="A1R8" localSheetId="5">#REF!</definedName>
    <definedName name="A1R8" localSheetId="7">#REF!</definedName>
    <definedName name="A1R8" localSheetId="8">#REF!</definedName>
    <definedName name="A1R8">#REF!</definedName>
    <definedName name="A1R9" localSheetId="2">#REF!</definedName>
    <definedName name="A1R9" localSheetId="5">#REF!</definedName>
    <definedName name="A1R9" localSheetId="7">#REF!</definedName>
    <definedName name="A1R9" localSheetId="8">#REF!</definedName>
    <definedName name="A1R9">#REF!</definedName>
    <definedName name="A2P1" localSheetId="2">#REF!</definedName>
    <definedName name="A2P1" localSheetId="5">#REF!</definedName>
    <definedName name="A2P1" localSheetId="7">#REF!</definedName>
    <definedName name="A2P1" localSheetId="8">#REF!</definedName>
    <definedName name="A2P1">#REF!</definedName>
    <definedName name="A2P10" localSheetId="2">#REF!</definedName>
    <definedName name="A2P10" localSheetId="5">#REF!</definedName>
    <definedName name="A2P10" localSheetId="7">#REF!</definedName>
    <definedName name="A2P10" localSheetId="8">#REF!</definedName>
    <definedName name="A2P10">#REF!</definedName>
    <definedName name="A2P11" localSheetId="2">#REF!</definedName>
    <definedName name="A2P11" localSheetId="5">#REF!</definedName>
    <definedName name="A2P11" localSheetId="7">#REF!</definedName>
    <definedName name="A2P11" localSheetId="8">#REF!</definedName>
    <definedName name="A2P11">#REF!</definedName>
    <definedName name="A2P12" localSheetId="2">#REF!</definedName>
    <definedName name="A2P12" localSheetId="5">#REF!</definedName>
    <definedName name="A2P12" localSheetId="7">#REF!</definedName>
    <definedName name="A2P12" localSheetId="8">#REF!</definedName>
    <definedName name="A2P12">#REF!</definedName>
    <definedName name="A2P13" localSheetId="2">#REF!</definedName>
    <definedName name="A2P13" localSheetId="5">#REF!</definedName>
    <definedName name="A2P13" localSheetId="7">#REF!</definedName>
    <definedName name="A2P13" localSheetId="8">#REF!</definedName>
    <definedName name="A2P13">#REF!</definedName>
    <definedName name="A2P14" localSheetId="2">#REF!</definedName>
    <definedName name="A2P14" localSheetId="5">#REF!</definedName>
    <definedName name="A2P14" localSheetId="7">#REF!</definedName>
    <definedName name="A2P14" localSheetId="8">#REF!</definedName>
    <definedName name="A2P14">#REF!</definedName>
    <definedName name="A2P15" localSheetId="2">#REF!</definedName>
    <definedName name="A2P15" localSheetId="5">#REF!</definedName>
    <definedName name="A2P15" localSheetId="7">#REF!</definedName>
    <definedName name="A2P15" localSheetId="8">#REF!</definedName>
    <definedName name="A2P15">#REF!</definedName>
    <definedName name="A2P16" localSheetId="2">#REF!</definedName>
    <definedName name="A2P16" localSheetId="5">#REF!</definedName>
    <definedName name="A2P16" localSheetId="7">#REF!</definedName>
    <definedName name="A2P16" localSheetId="8">#REF!</definedName>
    <definedName name="A2P16">#REF!</definedName>
    <definedName name="A2P17" localSheetId="2">#REF!</definedName>
    <definedName name="A2P17" localSheetId="5">#REF!</definedName>
    <definedName name="A2P17" localSheetId="7">#REF!</definedName>
    <definedName name="A2P17" localSheetId="8">#REF!</definedName>
    <definedName name="A2P17">#REF!</definedName>
    <definedName name="A2P18" localSheetId="2">#REF!</definedName>
    <definedName name="A2P18" localSheetId="5">#REF!</definedName>
    <definedName name="A2P18" localSheetId="7">#REF!</definedName>
    <definedName name="A2P18" localSheetId="8">#REF!</definedName>
    <definedName name="A2P18">#REF!</definedName>
    <definedName name="A2P19" localSheetId="2">#REF!</definedName>
    <definedName name="A2P19" localSheetId="5">#REF!</definedName>
    <definedName name="A2P19" localSheetId="7">#REF!</definedName>
    <definedName name="A2P19" localSheetId="8">#REF!</definedName>
    <definedName name="A2P19">#REF!</definedName>
    <definedName name="A2P2" localSheetId="2">#REF!</definedName>
    <definedName name="A2P2" localSheetId="5">#REF!</definedName>
    <definedName name="A2P2" localSheetId="7">#REF!</definedName>
    <definedName name="A2P2" localSheetId="8">#REF!</definedName>
    <definedName name="A2P2">#REF!</definedName>
    <definedName name="A2P20" localSheetId="2">#REF!</definedName>
    <definedName name="A2P20" localSheetId="5">#REF!</definedName>
    <definedName name="A2P20" localSheetId="7">#REF!</definedName>
    <definedName name="A2P20" localSheetId="8">#REF!</definedName>
    <definedName name="A2P20">#REF!</definedName>
    <definedName name="A2P21" localSheetId="2">#REF!</definedName>
    <definedName name="A2P21" localSheetId="5">#REF!</definedName>
    <definedName name="A2P21" localSheetId="7">#REF!</definedName>
    <definedName name="A2P21" localSheetId="8">#REF!</definedName>
    <definedName name="A2P21">#REF!</definedName>
    <definedName name="A2P22" localSheetId="2">#REF!</definedName>
    <definedName name="A2P22" localSheetId="5">#REF!</definedName>
    <definedName name="A2P22" localSheetId="7">#REF!</definedName>
    <definedName name="A2P22" localSheetId="8">#REF!</definedName>
    <definedName name="A2P22">#REF!</definedName>
    <definedName name="A2P23" localSheetId="2">#REF!</definedName>
    <definedName name="A2P23" localSheetId="5">#REF!</definedName>
    <definedName name="A2P23" localSheetId="7">#REF!</definedName>
    <definedName name="A2P23" localSheetId="8">#REF!</definedName>
    <definedName name="A2P23">#REF!</definedName>
    <definedName name="A2P24" localSheetId="2">#REF!</definedName>
    <definedName name="A2P24" localSheetId="5">#REF!</definedName>
    <definedName name="A2P24" localSheetId="7">#REF!</definedName>
    <definedName name="A2P24" localSheetId="8">#REF!</definedName>
    <definedName name="A2P24">#REF!</definedName>
    <definedName name="A2P3" localSheetId="2">#REF!</definedName>
    <definedName name="A2P3" localSheetId="5">#REF!</definedName>
    <definedName name="A2P3" localSheetId="7">#REF!</definedName>
    <definedName name="A2P3" localSheetId="8">#REF!</definedName>
    <definedName name="A2P3">#REF!</definedName>
    <definedName name="A2P4" localSheetId="2">#REF!</definedName>
    <definedName name="A2P4" localSheetId="5">#REF!</definedName>
    <definedName name="A2P4" localSheetId="7">#REF!</definedName>
    <definedName name="A2P4" localSheetId="8">#REF!</definedName>
    <definedName name="A2P4">#REF!</definedName>
    <definedName name="A2P5" localSheetId="2">#REF!</definedName>
    <definedName name="A2P5" localSheetId="5">#REF!</definedName>
    <definedName name="A2P5" localSheetId="7">#REF!</definedName>
    <definedName name="A2P5" localSheetId="8">#REF!</definedName>
    <definedName name="A2P5">#REF!</definedName>
    <definedName name="A2P6" localSheetId="2">#REF!</definedName>
    <definedName name="A2P6" localSheetId="5">#REF!</definedName>
    <definedName name="A2P6" localSheetId="7">#REF!</definedName>
    <definedName name="A2P6" localSheetId="8">#REF!</definedName>
    <definedName name="A2P6">#REF!</definedName>
    <definedName name="A2P7" localSheetId="2">#REF!</definedName>
    <definedName name="A2P7" localSheetId="5">#REF!</definedName>
    <definedName name="A2P7" localSheetId="7">#REF!</definedName>
    <definedName name="A2P7" localSheetId="8">#REF!</definedName>
    <definedName name="A2P7">#REF!</definedName>
    <definedName name="A2P8" localSheetId="2">#REF!</definedName>
    <definedName name="A2P8" localSheetId="5">#REF!</definedName>
    <definedName name="A2P8" localSheetId="7">#REF!</definedName>
    <definedName name="A2P8" localSheetId="8">#REF!</definedName>
    <definedName name="A2P8">#REF!</definedName>
    <definedName name="A2P9" localSheetId="2">#REF!</definedName>
    <definedName name="A2P9" localSheetId="5">#REF!</definedName>
    <definedName name="A2P9" localSheetId="7">#REF!</definedName>
    <definedName name="A2P9" localSheetId="8">#REF!</definedName>
    <definedName name="A2P9">#REF!</definedName>
    <definedName name="A2R1" localSheetId="2">#REF!</definedName>
    <definedName name="A2R1" localSheetId="5">#REF!</definedName>
    <definedName name="A2R1" localSheetId="7">#REF!</definedName>
    <definedName name="A2R1" localSheetId="8">#REF!</definedName>
    <definedName name="A2R1">#REF!</definedName>
    <definedName name="A2R10" localSheetId="2">#REF!</definedName>
    <definedName name="A2R10" localSheetId="5">#REF!</definedName>
    <definedName name="A2R10" localSheetId="7">#REF!</definedName>
    <definedName name="A2R10" localSheetId="8">#REF!</definedName>
    <definedName name="A2R10">#REF!</definedName>
    <definedName name="A2R11" localSheetId="2">#REF!</definedName>
    <definedName name="A2R11" localSheetId="5">#REF!</definedName>
    <definedName name="A2R11" localSheetId="7">#REF!</definedName>
    <definedName name="A2R11" localSheetId="8">#REF!</definedName>
    <definedName name="A2R11">#REF!</definedName>
    <definedName name="A2R12" localSheetId="2">#REF!</definedName>
    <definedName name="A2R12" localSheetId="5">#REF!</definedName>
    <definedName name="A2R12" localSheetId="7">#REF!</definedName>
    <definedName name="A2R12" localSheetId="8">#REF!</definedName>
    <definedName name="A2R12">#REF!</definedName>
    <definedName name="A2R13" localSheetId="2">#REF!</definedName>
    <definedName name="A2R13" localSheetId="5">#REF!</definedName>
    <definedName name="A2R13" localSheetId="7">#REF!</definedName>
    <definedName name="A2R13" localSheetId="8">#REF!</definedName>
    <definedName name="A2R13">#REF!</definedName>
    <definedName name="A2R14" localSheetId="2">#REF!</definedName>
    <definedName name="A2R14" localSheetId="5">#REF!</definedName>
    <definedName name="A2R14" localSheetId="7">#REF!</definedName>
    <definedName name="A2R14" localSheetId="8">#REF!</definedName>
    <definedName name="A2R14">#REF!</definedName>
    <definedName name="A2R15" localSheetId="2">#REF!</definedName>
    <definedName name="A2R15" localSheetId="5">#REF!</definedName>
    <definedName name="A2R15" localSheetId="7">#REF!</definedName>
    <definedName name="A2R15" localSheetId="8">#REF!</definedName>
    <definedName name="A2R15">#REF!</definedName>
    <definedName name="A2R16" localSheetId="2">#REF!</definedName>
    <definedName name="A2R16" localSheetId="5">#REF!</definedName>
    <definedName name="A2R16" localSheetId="7">#REF!</definedName>
    <definedName name="A2R16" localSheetId="8">#REF!</definedName>
    <definedName name="A2R16">#REF!</definedName>
    <definedName name="A2R17" localSheetId="2">#REF!</definedName>
    <definedName name="A2R17" localSheetId="5">#REF!</definedName>
    <definedName name="A2R17" localSheetId="7">#REF!</definedName>
    <definedName name="A2R17" localSheetId="8">#REF!</definedName>
    <definedName name="A2R17">#REF!</definedName>
    <definedName name="A2R18" localSheetId="2">#REF!</definedName>
    <definedName name="A2R18" localSheetId="5">#REF!</definedName>
    <definedName name="A2R18" localSheetId="7">#REF!</definedName>
    <definedName name="A2R18" localSheetId="8">#REF!</definedName>
    <definedName name="A2R18">#REF!</definedName>
    <definedName name="A2R19" localSheetId="2">#REF!</definedName>
    <definedName name="A2R19" localSheetId="5">#REF!</definedName>
    <definedName name="A2R19" localSheetId="7">#REF!</definedName>
    <definedName name="A2R19" localSheetId="8">#REF!</definedName>
    <definedName name="A2R19">#REF!</definedName>
    <definedName name="A2R2" localSheetId="2">#REF!</definedName>
    <definedName name="A2R2" localSheetId="5">#REF!</definedName>
    <definedName name="A2R2" localSheetId="7">#REF!</definedName>
    <definedName name="A2R2" localSheetId="8">#REF!</definedName>
    <definedName name="A2R2">#REF!</definedName>
    <definedName name="A2R20" localSheetId="2">#REF!</definedName>
    <definedName name="A2R20" localSheetId="5">#REF!</definedName>
    <definedName name="A2R20" localSheetId="7">#REF!</definedName>
    <definedName name="A2R20" localSheetId="8">#REF!</definedName>
    <definedName name="A2R20">#REF!</definedName>
    <definedName name="A2R21" localSheetId="2">#REF!</definedName>
    <definedName name="A2R21" localSheetId="5">#REF!</definedName>
    <definedName name="A2R21" localSheetId="7">#REF!</definedName>
    <definedName name="A2R21" localSheetId="8">#REF!</definedName>
    <definedName name="A2R21">#REF!</definedName>
    <definedName name="A2R22" localSheetId="2">#REF!</definedName>
    <definedName name="A2R22" localSheetId="5">#REF!</definedName>
    <definedName name="A2R22" localSheetId="7">#REF!</definedName>
    <definedName name="A2R22" localSheetId="8">#REF!</definedName>
    <definedName name="A2R22">#REF!</definedName>
    <definedName name="A2R23" localSheetId="2">#REF!</definedName>
    <definedName name="A2R23" localSheetId="5">#REF!</definedName>
    <definedName name="A2R23" localSheetId="7">#REF!</definedName>
    <definedName name="A2R23" localSheetId="8">#REF!</definedName>
    <definedName name="A2R23">#REF!</definedName>
    <definedName name="A2R24" localSheetId="2">#REF!</definedName>
    <definedName name="A2R24" localSheetId="5">#REF!</definedName>
    <definedName name="A2R24" localSheetId="7">#REF!</definedName>
    <definedName name="A2R24" localSheetId="8">#REF!</definedName>
    <definedName name="A2R24">#REF!</definedName>
    <definedName name="A2R3" localSheetId="2">#REF!</definedName>
    <definedName name="A2R3" localSheetId="5">#REF!</definedName>
    <definedName name="A2R3" localSheetId="7">#REF!</definedName>
    <definedName name="A2R3" localSheetId="8">#REF!</definedName>
    <definedName name="A2R3">#REF!</definedName>
    <definedName name="A2R4" localSheetId="2">#REF!</definedName>
    <definedName name="A2R4" localSheetId="5">#REF!</definedName>
    <definedName name="A2R4" localSheetId="7">#REF!</definedName>
    <definedName name="A2R4" localSheetId="8">#REF!</definedName>
    <definedName name="A2R4">#REF!</definedName>
    <definedName name="A2R5" localSheetId="2">#REF!</definedName>
    <definedName name="A2R5" localSheetId="5">#REF!</definedName>
    <definedName name="A2R5" localSheetId="7">#REF!</definedName>
    <definedName name="A2R5" localSheetId="8">#REF!</definedName>
    <definedName name="A2R5">#REF!</definedName>
    <definedName name="A2R6" localSheetId="2">#REF!</definedName>
    <definedName name="A2R6" localSheetId="5">#REF!</definedName>
    <definedName name="A2R6" localSheetId="7">#REF!</definedName>
    <definedName name="A2R6" localSheetId="8">#REF!</definedName>
    <definedName name="A2R6">#REF!</definedName>
    <definedName name="A2R7" localSheetId="2">#REF!</definedName>
    <definedName name="A2R7" localSheetId="5">#REF!</definedName>
    <definedName name="A2R7" localSheetId="7">#REF!</definedName>
    <definedName name="A2R7" localSheetId="8">#REF!</definedName>
    <definedName name="A2R7">#REF!</definedName>
    <definedName name="A2R8" localSheetId="2">#REF!</definedName>
    <definedName name="A2R8" localSheetId="5">#REF!</definedName>
    <definedName name="A2R8" localSheetId="7">#REF!</definedName>
    <definedName name="A2R8" localSheetId="8">#REF!</definedName>
    <definedName name="A2R8">#REF!</definedName>
    <definedName name="A2R9" localSheetId="2">#REF!</definedName>
    <definedName name="A2R9" localSheetId="5">#REF!</definedName>
    <definedName name="A2R9" localSheetId="7">#REF!</definedName>
    <definedName name="A2R9" localSheetId="8">#REF!</definedName>
    <definedName name="A2R9">#REF!</definedName>
    <definedName name="A3P1" localSheetId="2">#REF!</definedName>
    <definedName name="A3P1" localSheetId="5">#REF!</definedName>
    <definedName name="A3P1" localSheetId="7">#REF!</definedName>
    <definedName name="A3P1" localSheetId="8">#REF!</definedName>
    <definedName name="A3P1">#REF!</definedName>
    <definedName name="A3P10" localSheetId="2">#REF!</definedName>
    <definedName name="A3P10" localSheetId="5">#REF!</definedName>
    <definedName name="A3P10" localSheetId="7">#REF!</definedName>
    <definedName name="A3P10" localSheetId="8">#REF!</definedName>
    <definedName name="A3P10">#REF!</definedName>
    <definedName name="A3P11" localSheetId="2">#REF!</definedName>
    <definedName name="A3P11" localSheetId="5">#REF!</definedName>
    <definedName name="A3P11" localSheetId="7">#REF!</definedName>
    <definedName name="A3P11" localSheetId="8">#REF!</definedName>
    <definedName name="A3P11">#REF!</definedName>
    <definedName name="A3P12" localSheetId="2">#REF!</definedName>
    <definedName name="A3P12" localSheetId="5">#REF!</definedName>
    <definedName name="A3P12" localSheetId="7">#REF!</definedName>
    <definedName name="A3P12" localSheetId="8">#REF!</definedName>
    <definedName name="A3P12">#REF!</definedName>
    <definedName name="A3P13" localSheetId="2">#REF!</definedName>
    <definedName name="A3P13" localSheetId="5">#REF!</definedName>
    <definedName name="A3P13" localSheetId="7">#REF!</definedName>
    <definedName name="A3P13" localSheetId="8">#REF!</definedName>
    <definedName name="A3P13">#REF!</definedName>
    <definedName name="A3P14" localSheetId="2">#REF!</definedName>
    <definedName name="A3P14" localSheetId="5">#REF!</definedName>
    <definedName name="A3P14" localSheetId="7">#REF!</definedName>
    <definedName name="A3P14" localSheetId="8">#REF!</definedName>
    <definedName name="A3P14">#REF!</definedName>
    <definedName name="A3P15" localSheetId="2">#REF!</definedName>
    <definedName name="A3P15" localSheetId="5">#REF!</definedName>
    <definedName name="A3P15" localSheetId="7">#REF!</definedName>
    <definedName name="A3P15" localSheetId="8">#REF!</definedName>
    <definedName name="A3P15">#REF!</definedName>
    <definedName name="A3P16" localSheetId="2">#REF!</definedName>
    <definedName name="A3P16" localSheetId="5">#REF!</definedName>
    <definedName name="A3P16" localSheetId="7">#REF!</definedName>
    <definedName name="A3P16" localSheetId="8">#REF!</definedName>
    <definedName name="A3P16">#REF!</definedName>
    <definedName name="A3P17" localSheetId="2">#REF!</definedName>
    <definedName name="A3P17" localSheetId="5">#REF!</definedName>
    <definedName name="A3P17" localSheetId="7">#REF!</definedName>
    <definedName name="A3P17" localSheetId="8">#REF!</definedName>
    <definedName name="A3P17">#REF!</definedName>
    <definedName name="A3P18" localSheetId="2">#REF!</definedName>
    <definedName name="A3P18" localSheetId="5">#REF!</definedName>
    <definedName name="A3P18" localSheetId="7">#REF!</definedName>
    <definedName name="A3P18" localSheetId="8">#REF!</definedName>
    <definedName name="A3P18">#REF!</definedName>
    <definedName name="A3P19" localSheetId="2">#REF!</definedName>
    <definedName name="A3P19" localSheetId="5">#REF!</definedName>
    <definedName name="A3P19" localSheetId="7">#REF!</definedName>
    <definedName name="A3P19" localSheetId="8">#REF!</definedName>
    <definedName name="A3P19">#REF!</definedName>
    <definedName name="A3P2" localSheetId="2">#REF!</definedName>
    <definedName name="A3P2" localSheetId="5">#REF!</definedName>
    <definedName name="A3P2" localSheetId="7">#REF!</definedName>
    <definedName name="A3P2" localSheetId="8">#REF!</definedName>
    <definedName name="A3P2">#REF!</definedName>
    <definedName name="A3P20" localSheetId="2">#REF!</definedName>
    <definedName name="A3P20" localSheetId="5">#REF!</definedName>
    <definedName name="A3P20" localSheetId="7">#REF!</definedName>
    <definedName name="A3P20" localSheetId="8">#REF!</definedName>
    <definedName name="A3P20">#REF!</definedName>
    <definedName name="A3P21" localSheetId="2">#REF!</definedName>
    <definedName name="A3P21" localSheetId="5">#REF!</definedName>
    <definedName name="A3P21" localSheetId="7">#REF!</definedName>
    <definedName name="A3P21" localSheetId="8">#REF!</definedName>
    <definedName name="A3P21">#REF!</definedName>
    <definedName name="A3P22" localSheetId="2">#REF!</definedName>
    <definedName name="A3P22" localSheetId="5">#REF!</definedName>
    <definedName name="A3P22" localSheetId="7">#REF!</definedName>
    <definedName name="A3P22" localSheetId="8">#REF!</definedName>
    <definedName name="A3P22">#REF!</definedName>
    <definedName name="A3P23" localSheetId="2">#REF!</definedName>
    <definedName name="A3P23" localSheetId="5">#REF!</definedName>
    <definedName name="A3P23" localSheetId="7">#REF!</definedName>
    <definedName name="A3P23" localSheetId="8">#REF!</definedName>
    <definedName name="A3P23">#REF!</definedName>
    <definedName name="A3P24" localSheetId="2">#REF!</definedName>
    <definedName name="A3P24" localSheetId="5">#REF!</definedName>
    <definedName name="A3P24" localSheetId="7">#REF!</definedName>
    <definedName name="A3P24" localSheetId="8">#REF!</definedName>
    <definedName name="A3P24">#REF!</definedName>
    <definedName name="A3P3" localSheetId="2">#REF!</definedName>
    <definedName name="A3P3" localSheetId="5">#REF!</definedName>
    <definedName name="A3P3" localSheetId="7">#REF!</definedName>
    <definedName name="A3P3" localSheetId="8">#REF!</definedName>
    <definedName name="A3P3">#REF!</definedName>
    <definedName name="A3P4" localSheetId="2">#REF!</definedName>
    <definedName name="A3P4" localSheetId="5">#REF!</definedName>
    <definedName name="A3P4" localSheetId="7">#REF!</definedName>
    <definedName name="A3P4" localSheetId="8">#REF!</definedName>
    <definedName name="A3P4">#REF!</definedName>
    <definedName name="A3P5" localSheetId="2">#REF!</definedName>
    <definedName name="A3P5" localSheetId="5">#REF!</definedName>
    <definedName name="A3P5" localSheetId="7">#REF!</definedName>
    <definedName name="A3P5" localSheetId="8">#REF!</definedName>
    <definedName name="A3P5">#REF!</definedName>
    <definedName name="A3P6" localSheetId="2">#REF!</definedName>
    <definedName name="A3P6" localSheetId="5">#REF!</definedName>
    <definedName name="A3P6" localSheetId="7">#REF!</definedName>
    <definedName name="A3P6" localSheetId="8">#REF!</definedName>
    <definedName name="A3P6">#REF!</definedName>
    <definedName name="A3P7" localSheetId="2">#REF!</definedName>
    <definedName name="A3P7" localSheetId="5">#REF!</definedName>
    <definedName name="A3P7" localSheetId="7">#REF!</definedName>
    <definedName name="A3P7" localSheetId="8">#REF!</definedName>
    <definedName name="A3P7">#REF!</definedName>
    <definedName name="A3P8" localSheetId="2">#REF!</definedName>
    <definedName name="A3P8" localSheetId="5">#REF!</definedName>
    <definedName name="A3P8" localSheetId="7">#REF!</definedName>
    <definedName name="A3P8" localSheetId="8">#REF!</definedName>
    <definedName name="A3P8">#REF!</definedName>
    <definedName name="A3P9" localSheetId="2">#REF!</definedName>
    <definedName name="A3P9" localSheetId="5">#REF!</definedName>
    <definedName name="A3P9" localSheetId="7">#REF!</definedName>
    <definedName name="A3P9" localSheetId="8">#REF!</definedName>
    <definedName name="A3P9">#REF!</definedName>
    <definedName name="A3R1" localSheetId="2">#REF!</definedName>
    <definedName name="A3R1" localSheetId="5">#REF!</definedName>
    <definedName name="A3R1" localSheetId="7">#REF!</definedName>
    <definedName name="A3R1" localSheetId="8">#REF!</definedName>
    <definedName name="A3R1">#REF!</definedName>
    <definedName name="A3R10" localSheetId="2">#REF!</definedName>
    <definedName name="A3R10" localSheetId="5">#REF!</definedName>
    <definedName name="A3R10" localSheetId="7">#REF!</definedName>
    <definedName name="A3R10" localSheetId="8">#REF!</definedName>
    <definedName name="A3R10">#REF!</definedName>
    <definedName name="A3R11" localSheetId="2">#REF!</definedName>
    <definedName name="A3R11" localSheetId="5">#REF!</definedName>
    <definedName name="A3R11" localSheetId="7">#REF!</definedName>
    <definedName name="A3R11" localSheetId="8">#REF!</definedName>
    <definedName name="A3R11">#REF!</definedName>
    <definedName name="A3R12" localSheetId="2">#REF!</definedName>
    <definedName name="A3R12" localSheetId="5">#REF!</definedName>
    <definedName name="A3R12" localSheetId="7">#REF!</definedName>
    <definedName name="A3R12" localSheetId="8">#REF!</definedName>
    <definedName name="A3R12">#REF!</definedName>
    <definedName name="A3R13" localSheetId="2">#REF!</definedName>
    <definedName name="A3R13" localSheetId="5">#REF!</definedName>
    <definedName name="A3R13" localSheetId="7">#REF!</definedName>
    <definedName name="A3R13" localSheetId="8">#REF!</definedName>
    <definedName name="A3R13">#REF!</definedName>
    <definedName name="A3R14" localSheetId="2">#REF!</definedName>
    <definedName name="A3R14" localSheetId="5">#REF!</definedName>
    <definedName name="A3R14" localSheetId="7">#REF!</definedName>
    <definedName name="A3R14" localSheetId="8">#REF!</definedName>
    <definedName name="A3R14">#REF!</definedName>
    <definedName name="A3R15" localSheetId="2">#REF!</definedName>
    <definedName name="A3R15" localSheetId="5">#REF!</definedName>
    <definedName name="A3R15" localSheetId="7">#REF!</definedName>
    <definedName name="A3R15" localSheetId="8">#REF!</definedName>
    <definedName name="A3R15">#REF!</definedName>
    <definedName name="A3R16" localSheetId="2">#REF!</definedName>
    <definedName name="A3R16" localSheetId="5">#REF!</definedName>
    <definedName name="A3R16" localSheetId="7">#REF!</definedName>
    <definedName name="A3R16" localSheetId="8">#REF!</definedName>
    <definedName name="A3R16">#REF!</definedName>
    <definedName name="A3R17" localSheetId="2">#REF!</definedName>
    <definedName name="A3R17" localSheetId="5">#REF!</definedName>
    <definedName name="A3R17" localSheetId="7">#REF!</definedName>
    <definedName name="A3R17" localSheetId="8">#REF!</definedName>
    <definedName name="A3R17">#REF!</definedName>
    <definedName name="A3R18" localSheetId="2">#REF!</definedName>
    <definedName name="A3R18" localSheetId="5">#REF!</definedName>
    <definedName name="A3R18" localSheetId="7">#REF!</definedName>
    <definedName name="A3R18" localSheetId="8">#REF!</definedName>
    <definedName name="A3R18">#REF!</definedName>
    <definedName name="A3R19" localSheetId="2">#REF!</definedName>
    <definedName name="A3R19" localSheetId="5">#REF!</definedName>
    <definedName name="A3R19" localSheetId="7">#REF!</definedName>
    <definedName name="A3R19" localSheetId="8">#REF!</definedName>
    <definedName name="A3R19">#REF!</definedName>
    <definedName name="A3R2" localSheetId="2">#REF!</definedName>
    <definedName name="A3R2" localSheetId="5">#REF!</definedName>
    <definedName name="A3R2" localSheetId="7">#REF!</definedName>
    <definedName name="A3R2" localSheetId="8">#REF!</definedName>
    <definedName name="A3R2">#REF!</definedName>
    <definedName name="A3R20" localSheetId="2">#REF!</definedName>
    <definedName name="A3R20" localSheetId="5">#REF!</definedName>
    <definedName name="A3R20" localSheetId="7">#REF!</definedName>
    <definedName name="A3R20" localSheetId="8">#REF!</definedName>
    <definedName name="A3R20">#REF!</definedName>
    <definedName name="A3R21" localSheetId="2">#REF!</definedName>
    <definedName name="A3R21" localSheetId="5">#REF!</definedName>
    <definedName name="A3R21" localSheetId="7">#REF!</definedName>
    <definedName name="A3R21" localSheetId="8">#REF!</definedName>
    <definedName name="A3R21">#REF!</definedName>
    <definedName name="A3R22" localSheetId="2">#REF!</definedName>
    <definedName name="A3R22" localSheetId="5">#REF!</definedName>
    <definedName name="A3R22" localSheetId="7">#REF!</definedName>
    <definedName name="A3R22" localSheetId="8">#REF!</definedName>
    <definedName name="A3R22">#REF!</definedName>
    <definedName name="A3R23" localSheetId="2">#REF!</definedName>
    <definedName name="A3R23" localSheetId="5">#REF!</definedName>
    <definedName name="A3R23" localSheetId="7">#REF!</definedName>
    <definedName name="A3R23" localSheetId="8">#REF!</definedName>
    <definedName name="A3R23">#REF!</definedName>
    <definedName name="A3R24" localSheetId="2">#REF!</definedName>
    <definedName name="A3R24" localSheetId="5">#REF!</definedName>
    <definedName name="A3R24" localSheetId="7">#REF!</definedName>
    <definedName name="A3R24" localSheetId="8">#REF!</definedName>
    <definedName name="A3R24">#REF!</definedName>
    <definedName name="A3R3" localSheetId="2">#REF!</definedName>
    <definedName name="A3R3" localSheetId="5">#REF!</definedName>
    <definedName name="A3R3" localSheetId="7">#REF!</definedName>
    <definedName name="A3R3" localSheetId="8">#REF!</definedName>
    <definedName name="A3R3">#REF!</definedName>
    <definedName name="A3R4" localSheetId="2">#REF!</definedName>
    <definedName name="A3R4" localSheetId="5">#REF!</definedName>
    <definedName name="A3R4" localSheetId="7">#REF!</definedName>
    <definedName name="A3R4" localSheetId="8">#REF!</definedName>
    <definedName name="A3R4">#REF!</definedName>
    <definedName name="A3R5" localSheetId="2">#REF!</definedName>
    <definedName name="A3R5" localSheetId="5">#REF!</definedName>
    <definedName name="A3R5" localSheetId="7">#REF!</definedName>
    <definedName name="A3R5" localSheetId="8">#REF!</definedName>
    <definedName name="A3R5">#REF!</definedName>
    <definedName name="A3R6" localSheetId="2">#REF!</definedName>
    <definedName name="A3R6" localSheetId="5">#REF!</definedName>
    <definedName name="A3R6" localSheetId="7">#REF!</definedName>
    <definedName name="A3R6" localSheetId="8">#REF!</definedName>
    <definedName name="A3R6">#REF!</definedName>
    <definedName name="A3R7" localSheetId="2">#REF!</definedName>
    <definedName name="A3R7" localSheetId="5">#REF!</definedName>
    <definedName name="A3R7" localSheetId="7">#REF!</definedName>
    <definedName name="A3R7" localSheetId="8">#REF!</definedName>
    <definedName name="A3R7">#REF!</definedName>
    <definedName name="A3R8" localSheetId="2">#REF!</definedName>
    <definedName name="A3R8" localSheetId="5">#REF!</definedName>
    <definedName name="A3R8" localSheetId="7">#REF!</definedName>
    <definedName name="A3R8" localSheetId="8">#REF!</definedName>
    <definedName name="A3R8">#REF!</definedName>
    <definedName name="A3R9" localSheetId="2">#REF!</definedName>
    <definedName name="A3R9" localSheetId="5">#REF!</definedName>
    <definedName name="A3R9" localSheetId="7">#REF!</definedName>
    <definedName name="A3R9" localSheetId="8">#REF!</definedName>
    <definedName name="A3R9">#REF!</definedName>
    <definedName name="A4P1" localSheetId="2">#REF!</definedName>
    <definedName name="A4P1" localSheetId="5">#REF!</definedName>
    <definedName name="A4P1" localSheetId="7">#REF!</definedName>
    <definedName name="A4P1" localSheetId="8">#REF!</definedName>
    <definedName name="A4P1">#REF!</definedName>
    <definedName name="A4P10" localSheetId="2">#REF!</definedName>
    <definedName name="A4P10" localSheetId="5">#REF!</definedName>
    <definedName name="A4P10" localSheetId="7">#REF!</definedName>
    <definedName name="A4P10" localSheetId="8">#REF!</definedName>
    <definedName name="A4P10">#REF!</definedName>
    <definedName name="A4P11" localSheetId="2">#REF!</definedName>
    <definedName name="A4P11" localSheetId="5">#REF!</definedName>
    <definedName name="A4P11" localSheetId="7">#REF!</definedName>
    <definedName name="A4P11" localSheetId="8">#REF!</definedName>
    <definedName name="A4P11">#REF!</definedName>
    <definedName name="A4P12" localSheetId="2">#REF!</definedName>
    <definedName name="A4P12" localSheetId="5">#REF!</definedName>
    <definedName name="A4P12" localSheetId="7">#REF!</definedName>
    <definedName name="A4P12" localSheetId="8">#REF!</definedName>
    <definedName name="A4P12">#REF!</definedName>
    <definedName name="A4P13" localSheetId="2">#REF!</definedName>
    <definedName name="A4P13" localSheetId="5">#REF!</definedName>
    <definedName name="A4P13" localSheetId="7">#REF!</definedName>
    <definedName name="A4P13" localSheetId="8">#REF!</definedName>
    <definedName name="A4P13">#REF!</definedName>
    <definedName name="A4P14" localSheetId="2">#REF!</definedName>
    <definedName name="A4P14" localSheetId="5">#REF!</definedName>
    <definedName name="A4P14" localSheetId="7">#REF!</definedName>
    <definedName name="A4P14" localSheetId="8">#REF!</definedName>
    <definedName name="A4P14">#REF!</definedName>
    <definedName name="A4P15" localSheetId="2">#REF!</definedName>
    <definedName name="A4P15" localSheetId="5">#REF!</definedName>
    <definedName name="A4P15" localSheetId="7">#REF!</definedName>
    <definedName name="A4P15" localSheetId="8">#REF!</definedName>
    <definedName name="A4P15">#REF!</definedName>
    <definedName name="A4P16" localSheetId="2">#REF!</definedName>
    <definedName name="A4P16" localSheetId="5">#REF!</definedName>
    <definedName name="A4P16" localSheetId="7">#REF!</definedName>
    <definedName name="A4P16" localSheetId="8">#REF!</definedName>
    <definedName name="A4P16">#REF!</definedName>
    <definedName name="A4P17" localSheetId="2">#REF!</definedName>
    <definedName name="A4P17" localSheetId="5">#REF!</definedName>
    <definedName name="A4P17" localSheetId="7">#REF!</definedName>
    <definedName name="A4P17" localSheetId="8">#REF!</definedName>
    <definedName name="A4P17">#REF!</definedName>
    <definedName name="A4P18" localSheetId="2">#REF!</definedName>
    <definedName name="A4P18" localSheetId="5">#REF!</definedName>
    <definedName name="A4P18" localSheetId="7">#REF!</definedName>
    <definedName name="A4P18" localSheetId="8">#REF!</definedName>
    <definedName name="A4P18">#REF!</definedName>
    <definedName name="A4P19" localSheetId="2">#REF!</definedName>
    <definedName name="A4P19" localSheetId="5">#REF!</definedName>
    <definedName name="A4P19" localSheetId="7">#REF!</definedName>
    <definedName name="A4P19" localSheetId="8">#REF!</definedName>
    <definedName name="A4P19">#REF!</definedName>
    <definedName name="A4P2" localSheetId="2">#REF!</definedName>
    <definedName name="A4P2" localSheetId="5">#REF!</definedName>
    <definedName name="A4P2" localSheetId="7">#REF!</definedName>
    <definedName name="A4P2" localSheetId="8">#REF!</definedName>
    <definedName name="A4P2">#REF!</definedName>
    <definedName name="A4P20" localSheetId="2">#REF!</definedName>
    <definedName name="A4P20" localSheetId="5">#REF!</definedName>
    <definedName name="A4P20" localSheetId="7">#REF!</definedName>
    <definedName name="A4P20" localSheetId="8">#REF!</definedName>
    <definedName name="A4P20">#REF!</definedName>
    <definedName name="A4P21" localSheetId="2">#REF!</definedName>
    <definedName name="A4P21" localSheetId="5">#REF!</definedName>
    <definedName name="A4P21" localSheetId="7">#REF!</definedName>
    <definedName name="A4P21" localSheetId="8">#REF!</definedName>
    <definedName name="A4P21">#REF!</definedName>
    <definedName name="A4P22" localSheetId="2">#REF!</definedName>
    <definedName name="A4P22" localSheetId="5">#REF!</definedName>
    <definedName name="A4P22" localSheetId="7">#REF!</definedName>
    <definedName name="A4P22" localSheetId="8">#REF!</definedName>
    <definedName name="A4P22">#REF!</definedName>
    <definedName name="A4P23" localSheetId="2">#REF!</definedName>
    <definedName name="A4P23" localSheetId="5">#REF!</definedName>
    <definedName name="A4P23" localSheetId="7">#REF!</definedName>
    <definedName name="A4P23" localSheetId="8">#REF!</definedName>
    <definedName name="A4P23">#REF!</definedName>
    <definedName name="A4P24" localSheetId="2">#REF!</definedName>
    <definedName name="A4P24" localSheetId="5">#REF!</definedName>
    <definedName name="A4P24" localSheetId="7">#REF!</definedName>
    <definedName name="A4P24" localSheetId="8">#REF!</definedName>
    <definedName name="A4P24">#REF!</definedName>
    <definedName name="A4P3" localSheetId="2">#REF!</definedName>
    <definedName name="A4P3" localSheetId="5">#REF!</definedName>
    <definedName name="A4P3" localSheetId="7">#REF!</definedName>
    <definedName name="A4P3" localSheetId="8">#REF!</definedName>
    <definedName name="A4P3">#REF!</definedName>
    <definedName name="A4P4" localSheetId="2">#REF!</definedName>
    <definedName name="A4P4" localSheetId="5">#REF!</definedName>
    <definedName name="A4P4" localSheetId="7">#REF!</definedName>
    <definedName name="A4P4" localSheetId="8">#REF!</definedName>
    <definedName name="A4P4">#REF!</definedName>
    <definedName name="A4P5" localSheetId="2">#REF!</definedName>
    <definedName name="A4P5" localSheetId="5">#REF!</definedName>
    <definedName name="A4P5" localSheetId="7">#REF!</definedName>
    <definedName name="A4P5" localSheetId="8">#REF!</definedName>
    <definedName name="A4P5">#REF!</definedName>
    <definedName name="A4P6" localSheetId="2">#REF!</definedName>
    <definedName name="A4P6" localSheetId="5">#REF!</definedName>
    <definedName name="A4P6" localSheetId="7">#REF!</definedName>
    <definedName name="A4P6" localSheetId="8">#REF!</definedName>
    <definedName name="A4P6">#REF!</definedName>
    <definedName name="A4P7" localSheetId="2">#REF!</definedName>
    <definedName name="A4P7" localSheetId="5">#REF!</definedName>
    <definedName name="A4P7" localSheetId="7">#REF!</definedName>
    <definedName name="A4P7" localSheetId="8">#REF!</definedName>
    <definedName name="A4P7">#REF!</definedName>
    <definedName name="A4P8" localSheetId="2">#REF!</definedName>
    <definedName name="A4P8" localSheetId="5">#REF!</definedName>
    <definedName name="A4P8" localSheetId="7">#REF!</definedName>
    <definedName name="A4P8" localSheetId="8">#REF!</definedName>
    <definedName name="A4P8">#REF!</definedName>
    <definedName name="A4P9" localSheetId="2">#REF!</definedName>
    <definedName name="A4P9" localSheetId="5">#REF!</definedName>
    <definedName name="A4P9" localSheetId="7">#REF!</definedName>
    <definedName name="A4P9" localSheetId="8">#REF!</definedName>
    <definedName name="A4P9">#REF!</definedName>
    <definedName name="A4R1" localSheetId="2">#REF!</definedName>
    <definedName name="A4R1" localSheetId="5">#REF!</definedName>
    <definedName name="A4R1" localSheetId="7">#REF!</definedName>
    <definedName name="A4R1" localSheetId="8">#REF!</definedName>
    <definedName name="A4R1">#REF!</definedName>
    <definedName name="A4R10" localSheetId="2">#REF!</definedName>
    <definedName name="A4R10" localSheetId="5">#REF!</definedName>
    <definedName name="A4R10" localSheetId="7">#REF!</definedName>
    <definedName name="A4R10" localSheetId="8">#REF!</definedName>
    <definedName name="A4R10">#REF!</definedName>
    <definedName name="A4R11" localSheetId="2">#REF!</definedName>
    <definedName name="A4R11" localSheetId="5">#REF!</definedName>
    <definedName name="A4R11" localSheetId="7">#REF!</definedName>
    <definedName name="A4R11" localSheetId="8">#REF!</definedName>
    <definedName name="A4R11">#REF!</definedName>
    <definedName name="A4R12" localSheetId="2">#REF!</definedName>
    <definedName name="A4R12" localSheetId="5">#REF!</definedName>
    <definedName name="A4R12" localSheetId="7">#REF!</definedName>
    <definedName name="A4R12" localSheetId="8">#REF!</definedName>
    <definedName name="A4R12">#REF!</definedName>
    <definedName name="A4R13" localSheetId="2">#REF!</definedName>
    <definedName name="A4R13" localSheetId="5">#REF!</definedName>
    <definedName name="A4R13" localSheetId="7">#REF!</definedName>
    <definedName name="A4R13" localSheetId="8">#REF!</definedName>
    <definedName name="A4R13">#REF!</definedName>
    <definedName name="A4R14" localSheetId="2">#REF!</definedName>
    <definedName name="A4R14" localSheetId="5">#REF!</definedName>
    <definedName name="A4R14" localSheetId="7">#REF!</definedName>
    <definedName name="A4R14" localSheetId="8">#REF!</definedName>
    <definedName name="A4R14">#REF!</definedName>
    <definedName name="A4R15" localSheetId="2">#REF!</definedName>
    <definedName name="A4R15" localSheetId="5">#REF!</definedName>
    <definedName name="A4R15" localSheetId="7">#REF!</definedName>
    <definedName name="A4R15" localSheetId="8">#REF!</definedName>
    <definedName name="A4R15">#REF!</definedName>
    <definedName name="A4R16" localSheetId="2">#REF!</definedName>
    <definedName name="A4R16" localSheetId="5">#REF!</definedName>
    <definedName name="A4R16" localSheetId="7">#REF!</definedName>
    <definedName name="A4R16" localSheetId="8">#REF!</definedName>
    <definedName name="A4R16">#REF!</definedName>
    <definedName name="A4R17" localSheetId="2">#REF!</definedName>
    <definedName name="A4R17" localSheetId="5">#REF!</definedName>
    <definedName name="A4R17" localSheetId="7">#REF!</definedName>
    <definedName name="A4R17" localSheetId="8">#REF!</definedName>
    <definedName name="A4R17">#REF!</definedName>
    <definedName name="A4R18" localSheetId="2">#REF!</definedName>
    <definedName name="A4R18" localSheetId="5">#REF!</definedName>
    <definedName name="A4R18" localSheetId="7">#REF!</definedName>
    <definedName name="A4R18" localSheetId="8">#REF!</definedName>
    <definedName name="A4R18">#REF!</definedName>
    <definedName name="A4R19" localSheetId="2">#REF!</definedName>
    <definedName name="A4R19" localSheetId="5">#REF!</definedName>
    <definedName name="A4R19" localSheetId="7">#REF!</definedName>
    <definedName name="A4R19" localSheetId="8">#REF!</definedName>
    <definedName name="A4R19">#REF!</definedName>
    <definedName name="A4R2" localSheetId="2">#REF!</definedName>
    <definedName name="A4R2" localSheetId="5">#REF!</definedName>
    <definedName name="A4R2" localSheetId="7">#REF!</definedName>
    <definedName name="A4R2" localSheetId="8">#REF!</definedName>
    <definedName name="A4R2">#REF!</definedName>
    <definedName name="A4R20" localSheetId="2">#REF!</definedName>
    <definedName name="A4R20" localSheetId="5">#REF!</definedName>
    <definedName name="A4R20" localSheetId="7">#REF!</definedName>
    <definedName name="A4R20" localSheetId="8">#REF!</definedName>
    <definedName name="A4R20">#REF!</definedName>
    <definedName name="A4R21" localSheetId="2">#REF!</definedName>
    <definedName name="A4R21" localSheetId="5">#REF!</definedName>
    <definedName name="A4R21" localSheetId="7">#REF!</definedName>
    <definedName name="A4R21" localSheetId="8">#REF!</definedName>
    <definedName name="A4R21">#REF!</definedName>
    <definedName name="A4R22" localSheetId="2">#REF!</definedName>
    <definedName name="A4R22" localSheetId="5">#REF!</definedName>
    <definedName name="A4R22" localSheetId="7">#REF!</definedName>
    <definedName name="A4R22" localSheetId="8">#REF!</definedName>
    <definedName name="A4R22">#REF!</definedName>
    <definedName name="A4R23" localSheetId="2">#REF!</definedName>
    <definedName name="A4R23" localSheetId="5">#REF!</definedName>
    <definedName name="A4R23" localSheetId="7">#REF!</definedName>
    <definedName name="A4R23" localSheetId="8">#REF!</definedName>
    <definedName name="A4R23">#REF!</definedName>
    <definedName name="A4R24" localSheetId="2">#REF!</definedName>
    <definedName name="A4R24" localSheetId="5">#REF!</definedName>
    <definedName name="A4R24" localSheetId="7">#REF!</definedName>
    <definedName name="A4R24" localSheetId="8">#REF!</definedName>
    <definedName name="A4R24">#REF!</definedName>
    <definedName name="A4R3" localSheetId="2">#REF!</definedName>
    <definedName name="A4R3" localSheetId="5">#REF!</definedName>
    <definedName name="A4R3" localSheetId="7">#REF!</definedName>
    <definedName name="A4R3" localSheetId="8">#REF!</definedName>
    <definedName name="A4R3">#REF!</definedName>
    <definedName name="A4R4" localSheetId="2">#REF!</definedName>
    <definedName name="A4R4" localSheetId="5">#REF!</definedName>
    <definedName name="A4R4" localSheetId="7">#REF!</definedName>
    <definedName name="A4R4" localSheetId="8">#REF!</definedName>
    <definedName name="A4R4">#REF!</definedName>
    <definedName name="A4R5" localSheetId="2">#REF!</definedName>
    <definedName name="A4R5" localSheetId="5">#REF!</definedName>
    <definedName name="A4R5" localSheetId="7">#REF!</definedName>
    <definedName name="A4R5" localSheetId="8">#REF!</definedName>
    <definedName name="A4R5">#REF!</definedName>
    <definedName name="A4R6" localSheetId="2">#REF!</definedName>
    <definedName name="A4R6" localSheetId="5">#REF!</definedName>
    <definedName name="A4R6" localSheetId="7">#REF!</definedName>
    <definedName name="A4R6" localSheetId="8">#REF!</definedName>
    <definedName name="A4R6">#REF!</definedName>
    <definedName name="A4R7" localSheetId="2">#REF!</definedName>
    <definedName name="A4R7" localSheetId="5">#REF!</definedName>
    <definedName name="A4R7" localSheetId="7">#REF!</definedName>
    <definedName name="A4R7" localSheetId="8">#REF!</definedName>
    <definedName name="A4R7">#REF!</definedName>
    <definedName name="A4R8" localSheetId="2">#REF!</definedName>
    <definedName name="A4R8" localSheetId="5">#REF!</definedName>
    <definedName name="A4R8" localSheetId="7">#REF!</definedName>
    <definedName name="A4R8" localSheetId="8">#REF!</definedName>
    <definedName name="A4R8">#REF!</definedName>
    <definedName name="A4R9" localSheetId="2">#REF!</definedName>
    <definedName name="A4R9" localSheetId="5">#REF!</definedName>
    <definedName name="A4R9" localSheetId="7">#REF!</definedName>
    <definedName name="A4R9" localSheetId="8">#REF!</definedName>
    <definedName name="A4R9">#REF!</definedName>
    <definedName name="A5P1" localSheetId="2">#REF!</definedName>
    <definedName name="A5P1" localSheetId="5">#REF!</definedName>
    <definedName name="A5P1" localSheetId="7">#REF!</definedName>
    <definedName name="A5P1" localSheetId="8">#REF!</definedName>
    <definedName name="A5P1">#REF!</definedName>
    <definedName name="A5P10" localSheetId="2">#REF!</definedName>
    <definedName name="A5P10" localSheetId="5">#REF!</definedName>
    <definedName name="A5P10" localSheetId="7">#REF!</definedName>
    <definedName name="A5P10" localSheetId="8">#REF!</definedName>
    <definedName name="A5P10">#REF!</definedName>
    <definedName name="A5P11" localSheetId="2">#REF!</definedName>
    <definedName name="A5P11" localSheetId="5">#REF!</definedName>
    <definedName name="A5P11" localSheetId="7">#REF!</definedName>
    <definedName name="A5P11" localSheetId="8">#REF!</definedName>
    <definedName name="A5P11">#REF!</definedName>
    <definedName name="A5P12" localSheetId="2">#REF!</definedName>
    <definedName name="A5P12" localSheetId="5">#REF!</definedName>
    <definedName name="A5P12" localSheetId="7">#REF!</definedName>
    <definedName name="A5P12" localSheetId="8">#REF!</definedName>
    <definedName name="A5P12">#REF!</definedName>
    <definedName name="A5P13" localSheetId="2">#REF!</definedName>
    <definedName name="A5P13" localSheetId="5">#REF!</definedName>
    <definedName name="A5P13" localSheetId="7">#REF!</definedName>
    <definedName name="A5P13" localSheetId="8">#REF!</definedName>
    <definedName name="A5P13">#REF!</definedName>
    <definedName name="A5P14" localSheetId="2">#REF!</definedName>
    <definedName name="A5P14" localSheetId="5">#REF!</definedName>
    <definedName name="A5P14" localSheetId="7">#REF!</definedName>
    <definedName name="A5P14" localSheetId="8">#REF!</definedName>
    <definedName name="A5P14">#REF!</definedName>
    <definedName name="A5P15" localSheetId="2">#REF!</definedName>
    <definedName name="A5P15" localSheetId="5">#REF!</definedName>
    <definedName name="A5P15" localSheetId="7">#REF!</definedName>
    <definedName name="A5P15" localSheetId="8">#REF!</definedName>
    <definedName name="A5P15">#REF!</definedName>
    <definedName name="A5P16" localSheetId="2">#REF!</definedName>
    <definedName name="A5P16" localSheetId="5">#REF!</definedName>
    <definedName name="A5P16" localSheetId="7">#REF!</definedName>
    <definedName name="A5P16" localSheetId="8">#REF!</definedName>
    <definedName name="A5P16">#REF!</definedName>
    <definedName name="A5P17" localSheetId="2">#REF!</definedName>
    <definedName name="A5P17" localSheetId="5">#REF!</definedName>
    <definedName name="A5P17" localSheetId="7">#REF!</definedName>
    <definedName name="A5P17" localSheetId="8">#REF!</definedName>
    <definedName name="A5P17">#REF!</definedName>
    <definedName name="A5P18" localSheetId="2">#REF!</definedName>
    <definedName name="A5P18" localSheetId="5">#REF!</definedName>
    <definedName name="A5P18" localSheetId="7">#REF!</definedName>
    <definedName name="A5P18" localSheetId="8">#REF!</definedName>
    <definedName name="A5P18">#REF!</definedName>
    <definedName name="A5P19" localSheetId="2">#REF!</definedName>
    <definedName name="A5P19" localSheetId="5">#REF!</definedName>
    <definedName name="A5P19" localSheetId="7">#REF!</definedName>
    <definedName name="A5P19" localSheetId="8">#REF!</definedName>
    <definedName name="A5P19">#REF!</definedName>
    <definedName name="A5P2" localSheetId="2">#REF!</definedName>
    <definedName name="A5P2" localSheetId="5">#REF!</definedName>
    <definedName name="A5P2" localSheetId="7">#REF!</definedName>
    <definedName name="A5P2" localSheetId="8">#REF!</definedName>
    <definedName name="A5P2">#REF!</definedName>
    <definedName name="A5P20" localSheetId="2">#REF!</definedName>
    <definedName name="A5P20" localSheetId="5">#REF!</definedName>
    <definedName name="A5P20" localSheetId="7">#REF!</definedName>
    <definedName name="A5P20" localSheetId="8">#REF!</definedName>
    <definedName name="A5P20">#REF!</definedName>
    <definedName name="A5P21" localSheetId="2">#REF!</definedName>
    <definedName name="A5P21" localSheetId="5">#REF!</definedName>
    <definedName name="A5P21" localSheetId="7">#REF!</definedName>
    <definedName name="A5P21" localSheetId="8">#REF!</definedName>
    <definedName name="A5P21">#REF!</definedName>
    <definedName name="A5P22" localSheetId="2">#REF!</definedName>
    <definedName name="A5P22" localSheetId="5">#REF!</definedName>
    <definedName name="A5P22" localSheetId="7">#REF!</definedName>
    <definedName name="A5P22" localSheetId="8">#REF!</definedName>
    <definedName name="A5P22">#REF!</definedName>
    <definedName name="A5P23" localSheetId="2">#REF!</definedName>
    <definedName name="A5P23" localSheetId="5">#REF!</definedName>
    <definedName name="A5P23" localSheetId="7">#REF!</definedName>
    <definedName name="A5P23" localSheetId="8">#REF!</definedName>
    <definedName name="A5P23">#REF!</definedName>
    <definedName name="A5P24" localSheetId="2">#REF!</definedName>
    <definedName name="A5P24" localSheetId="5">#REF!</definedName>
    <definedName name="A5P24" localSheetId="7">#REF!</definedName>
    <definedName name="A5P24" localSheetId="8">#REF!</definedName>
    <definedName name="A5P24">#REF!</definedName>
    <definedName name="A5P3" localSheetId="2">#REF!</definedName>
    <definedName name="A5P3" localSheetId="5">#REF!</definedName>
    <definedName name="A5P3" localSheetId="7">#REF!</definedName>
    <definedName name="A5P3" localSheetId="8">#REF!</definedName>
    <definedName name="A5P3">#REF!</definedName>
    <definedName name="A5P4" localSheetId="2">#REF!</definedName>
    <definedName name="A5P4" localSheetId="5">#REF!</definedName>
    <definedName name="A5P4" localSheetId="7">#REF!</definedName>
    <definedName name="A5P4" localSheetId="8">#REF!</definedName>
    <definedName name="A5P4">#REF!</definedName>
    <definedName name="A5P5" localSheetId="2">#REF!</definedName>
    <definedName name="A5P5" localSheetId="5">#REF!</definedName>
    <definedName name="A5P5" localSheetId="7">#REF!</definedName>
    <definedName name="A5P5" localSheetId="8">#REF!</definedName>
    <definedName name="A5P5">#REF!</definedName>
    <definedName name="A5P6" localSheetId="2">#REF!</definedName>
    <definedName name="A5P6" localSheetId="5">#REF!</definedName>
    <definedName name="A5P6" localSheetId="7">#REF!</definedName>
    <definedName name="A5P6" localSheetId="8">#REF!</definedName>
    <definedName name="A5P6">#REF!</definedName>
    <definedName name="A5P7" localSheetId="2">#REF!</definedName>
    <definedName name="A5P7" localSheetId="5">#REF!</definedName>
    <definedName name="A5P7" localSheetId="7">#REF!</definedName>
    <definedName name="A5P7" localSheetId="8">#REF!</definedName>
    <definedName name="A5P7">#REF!</definedName>
    <definedName name="A5P8" localSheetId="2">#REF!</definedName>
    <definedName name="A5P8" localSheetId="5">#REF!</definedName>
    <definedName name="A5P8" localSheetId="7">#REF!</definedName>
    <definedName name="A5P8" localSheetId="8">#REF!</definedName>
    <definedName name="A5P8">#REF!</definedName>
    <definedName name="A5P9" localSheetId="2">#REF!</definedName>
    <definedName name="A5P9" localSheetId="5">#REF!</definedName>
    <definedName name="A5P9" localSheetId="7">#REF!</definedName>
    <definedName name="A5P9" localSheetId="8">#REF!</definedName>
    <definedName name="A5P9">#REF!</definedName>
    <definedName name="A5R1" localSheetId="2">#REF!</definedName>
    <definedName name="A5R1" localSheetId="5">#REF!</definedName>
    <definedName name="A5R1" localSheetId="7">#REF!</definedName>
    <definedName name="A5R1" localSheetId="8">#REF!</definedName>
    <definedName name="A5R1">#REF!</definedName>
    <definedName name="A5R10" localSheetId="2">#REF!</definedName>
    <definedName name="A5R10" localSheetId="5">#REF!</definedName>
    <definedName name="A5R10" localSheetId="7">#REF!</definedName>
    <definedName name="A5R10" localSheetId="8">#REF!</definedName>
    <definedName name="A5R10">#REF!</definedName>
    <definedName name="A5R11" localSheetId="2">#REF!</definedName>
    <definedName name="A5R11" localSheetId="5">#REF!</definedName>
    <definedName name="A5R11" localSheetId="7">#REF!</definedName>
    <definedName name="A5R11" localSheetId="8">#REF!</definedName>
    <definedName name="A5R11">#REF!</definedName>
    <definedName name="A5R12" localSheetId="2">#REF!</definedName>
    <definedName name="A5R12" localSheetId="5">#REF!</definedName>
    <definedName name="A5R12" localSheetId="7">#REF!</definedName>
    <definedName name="A5R12" localSheetId="8">#REF!</definedName>
    <definedName name="A5R12">#REF!</definedName>
    <definedName name="A5R13" localSheetId="2">#REF!</definedName>
    <definedName name="A5R13" localSheetId="5">#REF!</definedName>
    <definedName name="A5R13" localSheetId="7">#REF!</definedName>
    <definedName name="A5R13" localSheetId="8">#REF!</definedName>
    <definedName name="A5R13">#REF!</definedName>
    <definedName name="A5R14" localSheetId="2">#REF!</definedName>
    <definedName name="A5R14" localSheetId="5">#REF!</definedName>
    <definedName name="A5R14" localSheetId="7">#REF!</definedName>
    <definedName name="A5R14" localSheetId="8">#REF!</definedName>
    <definedName name="A5R14">#REF!</definedName>
    <definedName name="A5R15" localSheetId="2">#REF!</definedName>
    <definedName name="A5R15" localSheetId="5">#REF!</definedName>
    <definedName name="A5R15" localSheetId="7">#REF!</definedName>
    <definedName name="A5R15" localSheetId="8">#REF!</definedName>
    <definedName name="A5R15">#REF!</definedName>
    <definedName name="A5R16" localSheetId="2">#REF!</definedName>
    <definedName name="A5R16" localSheetId="5">#REF!</definedName>
    <definedName name="A5R16" localSheetId="7">#REF!</definedName>
    <definedName name="A5R16" localSheetId="8">#REF!</definedName>
    <definedName name="A5R16">#REF!</definedName>
    <definedName name="A5R17" localSheetId="2">#REF!</definedName>
    <definedName name="A5R17" localSheetId="5">#REF!</definedName>
    <definedName name="A5R17" localSheetId="7">#REF!</definedName>
    <definedName name="A5R17" localSheetId="8">#REF!</definedName>
    <definedName name="A5R17">#REF!</definedName>
    <definedName name="A5R18" localSheetId="2">#REF!</definedName>
    <definedName name="A5R18" localSheetId="5">#REF!</definedName>
    <definedName name="A5R18" localSheetId="7">#REF!</definedName>
    <definedName name="A5R18" localSheetId="8">#REF!</definedName>
    <definedName name="A5R18">#REF!</definedName>
    <definedName name="A5R19" localSheetId="2">#REF!</definedName>
    <definedName name="A5R19" localSheetId="5">#REF!</definedName>
    <definedName name="A5R19" localSheetId="7">#REF!</definedName>
    <definedName name="A5R19" localSheetId="8">#REF!</definedName>
    <definedName name="A5R19">#REF!</definedName>
    <definedName name="A5R2" localSheetId="2">#REF!</definedName>
    <definedName name="A5R2" localSheetId="5">#REF!</definedName>
    <definedName name="A5R2" localSheetId="7">#REF!</definedName>
    <definedName name="A5R2" localSheetId="8">#REF!</definedName>
    <definedName name="A5R2">#REF!</definedName>
    <definedName name="A5R20" localSheetId="2">#REF!</definedName>
    <definedName name="A5R20" localSheetId="5">#REF!</definedName>
    <definedName name="A5R20" localSheetId="7">#REF!</definedName>
    <definedName name="A5R20" localSheetId="8">#REF!</definedName>
    <definedName name="A5R20">#REF!</definedName>
    <definedName name="A5R21" localSheetId="2">#REF!</definedName>
    <definedName name="A5R21" localSheetId="5">#REF!</definedName>
    <definedName name="A5R21" localSheetId="7">#REF!</definedName>
    <definedName name="A5R21" localSheetId="8">#REF!</definedName>
    <definedName name="A5R21">#REF!</definedName>
    <definedName name="A5R22" localSheetId="2">#REF!</definedName>
    <definedName name="A5R22" localSheetId="5">#REF!</definedName>
    <definedName name="A5R22" localSheetId="7">#REF!</definedName>
    <definedName name="A5R22" localSheetId="8">#REF!</definedName>
    <definedName name="A5R22">#REF!</definedName>
    <definedName name="A5R23" localSheetId="2">#REF!</definedName>
    <definedName name="A5R23" localSheetId="5">#REF!</definedName>
    <definedName name="A5R23" localSheetId="7">#REF!</definedName>
    <definedName name="A5R23" localSheetId="8">#REF!</definedName>
    <definedName name="A5R23">#REF!</definedName>
    <definedName name="A5R24" localSheetId="2">#REF!</definedName>
    <definedName name="A5R24" localSheetId="5">#REF!</definedName>
    <definedName name="A5R24" localSheetId="7">#REF!</definedName>
    <definedName name="A5R24" localSheetId="8">#REF!</definedName>
    <definedName name="A5R24">#REF!</definedName>
    <definedName name="A5R3" localSheetId="2">#REF!</definedName>
    <definedName name="A5R3" localSheetId="5">#REF!</definedName>
    <definedName name="A5R3" localSheetId="7">#REF!</definedName>
    <definedName name="A5R3" localSheetId="8">#REF!</definedName>
    <definedName name="A5R3">#REF!</definedName>
    <definedName name="A5R4" localSheetId="2">#REF!</definedName>
    <definedName name="A5R4" localSheetId="5">#REF!</definedName>
    <definedName name="A5R4" localSheetId="7">#REF!</definedName>
    <definedName name="A5R4" localSheetId="8">#REF!</definedName>
    <definedName name="A5R4">#REF!</definedName>
    <definedName name="A5R5" localSheetId="2">#REF!</definedName>
    <definedName name="A5R5" localSheetId="5">#REF!</definedName>
    <definedName name="A5R5" localSheetId="7">#REF!</definedName>
    <definedName name="A5R5" localSheetId="8">#REF!</definedName>
    <definedName name="A5R5">#REF!</definedName>
    <definedName name="A5R6" localSheetId="2">#REF!</definedName>
    <definedName name="A5R6" localSheetId="5">#REF!</definedName>
    <definedName name="A5R6" localSheetId="7">#REF!</definedName>
    <definedName name="A5R6" localSheetId="8">#REF!</definedName>
    <definedName name="A5R6">#REF!</definedName>
    <definedName name="A5R7" localSheetId="2">#REF!</definedName>
    <definedName name="A5R7" localSheetId="5">#REF!</definedName>
    <definedName name="A5R7" localSheetId="7">#REF!</definedName>
    <definedName name="A5R7" localSheetId="8">#REF!</definedName>
    <definedName name="A5R7">#REF!</definedName>
    <definedName name="A5R8" localSheetId="2">#REF!</definedName>
    <definedName name="A5R8" localSheetId="5">#REF!</definedName>
    <definedName name="A5R8" localSheetId="7">#REF!</definedName>
    <definedName name="A5R8" localSheetId="8">#REF!</definedName>
    <definedName name="A5R8">#REF!</definedName>
    <definedName name="A5R9" localSheetId="2">#REF!</definedName>
    <definedName name="A5R9" localSheetId="5">#REF!</definedName>
    <definedName name="A5R9" localSheetId="7">#REF!</definedName>
    <definedName name="A5R9" localSheetId="8">#REF!</definedName>
    <definedName name="A5R9">#REF!</definedName>
    <definedName name="add_1" localSheetId="2">#REF!</definedName>
    <definedName name="add_1" localSheetId="5">#REF!</definedName>
    <definedName name="add_1" localSheetId="7">#REF!</definedName>
    <definedName name="add_1" localSheetId="8">#REF!</definedName>
    <definedName name="add_1">#REF!</definedName>
    <definedName name="add_2" localSheetId="2">#REF!</definedName>
    <definedName name="add_2" localSheetId="5">#REF!</definedName>
    <definedName name="add_2" localSheetId="7">#REF!</definedName>
    <definedName name="add_2" localSheetId="8">#REF!</definedName>
    <definedName name="add_2">#REF!</definedName>
    <definedName name="add_3" localSheetId="2">#REF!</definedName>
    <definedName name="add_3" localSheetId="5">#REF!</definedName>
    <definedName name="add_3" localSheetId="7">#REF!</definedName>
    <definedName name="add_3" localSheetId="8">#REF!</definedName>
    <definedName name="add_3">#REF!</definedName>
    <definedName name="add_4" localSheetId="2">#REF!</definedName>
    <definedName name="add_4" localSheetId="5">#REF!</definedName>
    <definedName name="add_4" localSheetId="7">#REF!</definedName>
    <definedName name="add_4" localSheetId="8">#REF!</definedName>
    <definedName name="add_4">#REF!</definedName>
    <definedName name="add_5" localSheetId="2">#REF!</definedName>
    <definedName name="add_5" localSheetId="5">#REF!</definedName>
    <definedName name="add_5" localSheetId="7">#REF!</definedName>
    <definedName name="add_5" localSheetId="8">#REF!</definedName>
    <definedName name="add_5">#REF!</definedName>
    <definedName name="add_total" localSheetId="2">#REF!</definedName>
    <definedName name="add_total" localSheetId="5">#REF!</definedName>
    <definedName name="add_total" localSheetId="7">#REF!</definedName>
    <definedName name="add_total" localSheetId="8">#REF!</definedName>
    <definedName name="add_total">#REF!</definedName>
    <definedName name="_xlnm.Print_Area" localSheetId="2">BDI!$A$1:$I$65</definedName>
    <definedName name="_xlnm.Print_Area" localSheetId="6">CRONOGRAMA!$A$2:$U$30</definedName>
    <definedName name="_xlnm.Print_Area" localSheetId="5">'CURVA ABC'!$A$3:$L$121</definedName>
    <definedName name="_xlnm.Print_Area" localSheetId="0">DADOS!$A$1:$P$74</definedName>
    <definedName name="_xlnm.Print_Area" localSheetId="7">DECLARAÇÃO!$A$1:$H$42</definedName>
    <definedName name="_xlnm.Print_Area" localSheetId="9">'ENCARGOS SOCIAIS'!$A$1:$H$50</definedName>
    <definedName name="_xlnm.Print_Area" localSheetId="1">'FOLHA FECHAMENTO'!$A$1:$M$59</definedName>
    <definedName name="_xlnm.Print_Area" localSheetId="4">PLANILHA_SINTÉTICA!$A$1:$M$132</definedName>
    <definedName name="_xlnm.Print_Area" localSheetId="8">'PROJETOS RECEBIDOS'!$A$1:$J$25</definedName>
    <definedName name="_xlnm.Print_Area" localSheetId="3">RESUMO!$A$1:$J$53</definedName>
    <definedName name="AUDITORIO" localSheetId="2">#REF!</definedName>
    <definedName name="AUDITORIO" localSheetId="5">#REF!</definedName>
    <definedName name="AUDITORIO" localSheetId="7">#REF!</definedName>
    <definedName name="AUDITORIO" localSheetId="8">#REF!</definedName>
    <definedName name="AUDITORIO">#REF!</definedName>
    <definedName name="BBB">#REF!</definedName>
    <definedName name="BD" localSheetId="2">#REF!</definedName>
    <definedName name="BD" localSheetId="5">#REF!</definedName>
    <definedName name="BD" localSheetId="7">#REF!</definedName>
    <definedName name="BD" localSheetId="8">#REF!</definedName>
    <definedName name="BD">#REF!</definedName>
    <definedName name="BDI" localSheetId="2">#REF!</definedName>
    <definedName name="BDI" localSheetId="5">#REF!</definedName>
    <definedName name="BDI" localSheetId="7">#REF!</definedName>
    <definedName name="BDI" localSheetId="8">#REF!</definedName>
    <definedName name="BDI">#REF!</definedName>
    <definedName name="BDI_LIC" localSheetId="2">#REF!</definedName>
    <definedName name="BDI_LIC" localSheetId="5">#REF!</definedName>
    <definedName name="BDI_LIC" localSheetId="7">#REF!</definedName>
    <definedName name="BDI_LIC" localSheetId="8">#REF!</definedName>
    <definedName name="BDI_LIC">#REF!</definedName>
    <definedName name="cfs" localSheetId="2">#REF!</definedName>
    <definedName name="cfs" localSheetId="5">#REF!</definedName>
    <definedName name="cfs" localSheetId="7">#REF!</definedName>
    <definedName name="cfs" localSheetId="8">#REF!</definedName>
    <definedName name="cfs">#REF!</definedName>
    <definedName name="_xlnm.Criteria" localSheetId="1">'FOLHA FECHAMENTO'!$O$9:$O$12</definedName>
    <definedName name="crono" localSheetId="2">#REF!</definedName>
    <definedName name="crono" localSheetId="5">#REF!</definedName>
    <definedName name="crono" localSheetId="7">#REF!</definedName>
    <definedName name="crono" localSheetId="8">#REF!</definedName>
    <definedName name="crono">#REF!</definedName>
    <definedName name="CRONO_ADD" localSheetId="2">#REF!</definedName>
    <definedName name="CRONO_ADD" localSheetId="5">#REF!</definedName>
    <definedName name="CRONO_ADD" localSheetId="7">#REF!</definedName>
    <definedName name="CRONO_ADD" localSheetId="8">#REF!</definedName>
    <definedName name="CRONO_ADD">#REF!</definedName>
    <definedName name="CRONO_RES" localSheetId="2">#REF!</definedName>
    <definedName name="CRONO_RES" localSheetId="5">#REF!</definedName>
    <definedName name="CRONO_RES" localSheetId="7">#REF!</definedName>
    <definedName name="CRONO_RES" localSheetId="8">#REF!</definedName>
    <definedName name="CRONO_RES">#REF!</definedName>
    <definedName name="DXBDFG">"$#REF!.$A$1:$B$2408"</definedName>
    <definedName name="Excel_BuiltIn__FilterDatabase">"$#REF!.$B$8:$M$9"</definedName>
    <definedName name="Excel_BuiltIn__FilterDatabase_1">"$#REF!.$A$1:$F$5248"</definedName>
    <definedName name="Excel_BuiltIn__FilterDatabase_4">NA()</definedName>
    <definedName name="Excel_BuiltIn__FilterDatabase_4_1">"$#REF!.$#REF!$#REF!:$#REF!$#REF!"</definedName>
    <definedName name="Excel_BuiltIn__FilterDatabase_5">NA()</definedName>
    <definedName name="Excel_BuiltIn__FilterDatabase_6" localSheetId="5">'CURVA ABC'!$A$3:$A$450</definedName>
    <definedName name="Excel_BuiltIn__FilterDatabase_6">PLANILHA_SINTÉTICA!$A$1:$B$480</definedName>
    <definedName name="Excel_BuiltIn__FilterDatabase_6_1">NA()</definedName>
    <definedName name="Excel_BuiltIn__FilterDatabase_6_2">"#REF!"</definedName>
    <definedName name="Excel_BuiltIn__FilterDatabase_6_3">"#REF!"</definedName>
    <definedName name="Excel_BuiltIn_Print_Area">"$#REF!.$B$1:$N$9"</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7_1_1_1_1_1">"#REF!"</definedName>
    <definedName name="Excel_BuiltIn_Print_Area_7_1_1_1_1_1_1">"#REF!"</definedName>
    <definedName name="Excel_BuiltIn_Print_Area_7_1_1_1_1_1_2">"#REF!"</definedName>
    <definedName name="Excel_BuiltIn_Print_Area_7_1_1_1_1_1_3">"#REF!"</definedName>
    <definedName name="Excel_BuiltIn_Print_Area_7_1_1_1_1_2">"#REF!"</definedName>
    <definedName name="Excel_BuiltIn_Print_Area_7_1_1_1_1_3">"#REF!"</definedName>
    <definedName name="Excel_BuiltIn_Print_Area_7_1_1_1_2">"#REF!"</definedName>
    <definedName name="Excel_BuiltIn_Print_Area_7_1_1_1_3">"#REF!"</definedName>
    <definedName name="Excel_BuiltIn_Print_Area_7_1_1_2">"#REF!"</definedName>
    <definedName name="Excel_BuiltIn_Print_Area_7_1_1_3">"#REF!"</definedName>
    <definedName name="Excel_BuiltIn_Print_Area_7_1_2">"#REF!"</definedName>
    <definedName name="Excel_BuiltIn_Print_Area_7_1_3">"#REF!"</definedName>
    <definedName name="Excel_BuiltIn_Print_Area_7_2">"#REF!"</definedName>
    <definedName name="Excel_BuiltIn_Print_Area_7_3">"#REF!"</definedName>
    <definedName name="Excel_BuiltIn_Print_Titles">"$#REF!.$A$1:$AMJ$9"</definedName>
    <definedName name="ini" localSheetId="5">'[1] '!#REF!</definedName>
    <definedName name="ini" localSheetId="7">'[1] '!#REF!</definedName>
    <definedName name="ini">'[1] '!#REF!</definedName>
    <definedName name="k">"$#REF!.$A$1:$B$2408"</definedName>
    <definedName name="matriz" localSheetId="5">'[1] '!#REF!</definedName>
    <definedName name="matriz" localSheetId="7">'[1] '!#REF!</definedName>
    <definedName name="matriz">'[1] '!#REF!</definedName>
    <definedName name="MINUS" localSheetId="2">#REF!</definedName>
    <definedName name="MINUS" localSheetId="5">#REF!</definedName>
    <definedName name="MINUS" localSheetId="7">#REF!</definedName>
    <definedName name="MINUS" localSheetId="8">#REF!</definedName>
    <definedName name="MINUS">#REF!</definedName>
    <definedName name="OBRA" localSheetId="2">'[2]FOLHA FECHAMENTO'!$O$9:$O$13</definedName>
    <definedName name="OBRA">'FOLHA FECHAMENTO'!$O$9:$O$13</definedName>
    <definedName name="Plan1">"$#REF!.$A$1:$B$2408"</definedName>
    <definedName name="PLUS" localSheetId="2">#REF!</definedName>
    <definedName name="PLUS" localSheetId="5">#REF!</definedName>
    <definedName name="PLUS" localSheetId="7">#REF!</definedName>
    <definedName name="PLUS" localSheetId="8">#REF!</definedName>
    <definedName name="PLUS">#REF!</definedName>
    <definedName name="po" localSheetId="2">#REF!</definedName>
    <definedName name="po" localSheetId="5">#REF!</definedName>
    <definedName name="po" localSheetId="7">#REF!</definedName>
    <definedName name="po" localSheetId="8">#REF!</definedName>
    <definedName name="po">#REF!</definedName>
    <definedName name="REF">'[1] '!$F$464:$F$489</definedName>
    <definedName name="rere" localSheetId="2">#REF!</definedName>
    <definedName name="rere" localSheetId="5">#REF!</definedName>
    <definedName name="rere" localSheetId="7">#REF!</definedName>
    <definedName name="rere" localSheetId="8">#REF!</definedName>
    <definedName name="rere">#REF!</definedName>
    <definedName name="RODAPÉ" localSheetId="5">[1]Relatório!#REF!</definedName>
    <definedName name="RODAPÉ" localSheetId="7">[1]Relatório!#REF!</definedName>
    <definedName name="RODAPÉ">[1]Relatório!#REF!</definedName>
    <definedName name="rt" localSheetId="2">#REF!</definedName>
    <definedName name="rt" localSheetId="5">#REF!</definedName>
    <definedName name="rt" localSheetId="7">#REF!</definedName>
    <definedName name="rt" localSheetId="8">#REF!</definedName>
    <definedName name="rt">#REF!</definedName>
    <definedName name="S10P1" localSheetId="2">#REF!</definedName>
    <definedName name="S10P1" localSheetId="5">#REF!</definedName>
    <definedName name="S10P1" localSheetId="7">#REF!</definedName>
    <definedName name="S10P1" localSheetId="8">#REF!</definedName>
    <definedName name="S10P1">#REF!</definedName>
    <definedName name="S10P10" localSheetId="2">#REF!</definedName>
    <definedName name="S10P10" localSheetId="5">#REF!</definedName>
    <definedName name="S10P10" localSheetId="7">#REF!</definedName>
    <definedName name="S10P10" localSheetId="8">#REF!</definedName>
    <definedName name="S10P10">#REF!</definedName>
    <definedName name="S10P11" localSheetId="2">#REF!</definedName>
    <definedName name="S10P11" localSheetId="5">#REF!</definedName>
    <definedName name="S10P11" localSheetId="7">#REF!</definedName>
    <definedName name="S10P11" localSheetId="8">#REF!</definedName>
    <definedName name="S10P11">#REF!</definedName>
    <definedName name="S10P12" localSheetId="2">#REF!</definedName>
    <definedName name="S10P12" localSheetId="5">#REF!</definedName>
    <definedName name="S10P12" localSheetId="7">#REF!</definedName>
    <definedName name="S10P12" localSheetId="8">#REF!</definedName>
    <definedName name="S10P12">#REF!</definedName>
    <definedName name="S10P13" localSheetId="2">#REF!</definedName>
    <definedName name="S10P13" localSheetId="5">#REF!</definedName>
    <definedName name="S10P13" localSheetId="7">#REF!</definedName>
    <definedName name="S10P13" localSheetId="8">#REF!</definedName>
    <definedName name="S10P13">#REF!</definedName>
    <definedName name="S10P14" localSheetId="2">#REF!</definedName>
    <definedName name="S10P14" localSheetId="5">#REF!</definedName>
    <definedName name="S10P14" localSheetId="7">#REF!</definedName>
    <definedName name="S10P14" localSheetId="8">#REF!</definedName>
    <definedName name="S10P14">#REF!</definedName>
    <definedName name="S10P15" localSheetId="2">#REF!</definedName>
    <definedName name="S10P15" localSheetId="5">#REF!</definedName>
    <definedName name="S10P15" localSheetId="7">#REF!</definedName>
    <definedName name="S10P15" localSheetId="8">#REF!</definedName>
    <definedName name="S10P15">#REF!</definedName>
    <definedName name="S10P16" localSheetId="2">#REF!</definedName>
    <definedName name="S10P16" localSheetId="5">#REF!</definedName>
    <definedName name="S10P16" localSheetId="7">#REF!</definedName>
    <definedName name="S10P16" localSheetId="8">#REF!</definedName>
    <definedName name="S10P16">#REF!</definedName>
    <definedName name="S10P17" localSheetId="2">#REF!</definedName>
    <definedName name="S10P17" localSheetId="5">#REF!</definedName>
    <definedName name="S10P17" localSheetId="7">#REF!</definedName>
    <definedName name="S10P17" localSheetId="8">#REF!</definedName>
    <definedName name="S10P17">#REF!</definedName>
    <definedName name="S10P18" localSheetId="2">#REF!</definedName>
    <definedName name="S10P18" localSheetId="5">#REF!</definedName>
    <definedName name="S10P18" localSheetId="7">#REF!</definedName>
    <definedName name="S10P18" localSheetId="8">#REF!</definedName>
    <definedName name="S10P18">#REF!</definedName>
    <definedName name="S10P19" localSheetId="2">#REF!</definedName>
    <definedName name="S10P19" localSheetId="5">#REF!</definedName>
    <definedName name="S10P19" localSheetId="7">#REF!</definedName>
    <definedName name="S10P19" localSheetId="8">#REF!</definedName>
    <definedName name="S10P19">#REF!</definedName>
    <definedName name="S10P2" localSheetId="2">#REF!</definedName>
    <definedName name="S10P2" localSheetId="5">#REF!</definedName>
    <definedName name="S10P2" localSheetId="7">#REF!</definedName>
    <definedName name="S10P2" localSheetId="8">#REF!</definedName>
    <definedName name="S10P2">#REF!</definedName>
    <definedName name="S10P20" localSheetId="2">#REF!</definedName>
    <definedName name="S10P20" localSheetId="5">#REF!</definedName>
    <definedName name="S10P20" localSheetId="7">#REF!</definedName>
    <definedName name="S10P20" localSheetId="8">#REF!</definedName>
    <definedName name="S10P20">#REF!</definedName>
    <definedName name="S10P21" localSheetId="2">#REF!</definedName>
    <definedName name="S10P21" localSheetId="5">#REF!</definedName>
    <definedName name="S10P21" localSheetId="7">#REF!</definedName>
    <definedName name="S10P21" localSheetId="8">#REF!</definedName>
    <definedName name="S10P21">#REF!</definedName>
    <definedName name="S10P22" localSheetId="2">#REF!</definedName>
    <definedName name="S10P22" localSheetId="5">#REF!</definedName>
    <definedName name="S10P22" localSheetId="7">#REF!</definedName>
    <definedName name="S10P22" localSheetId="8">#REF!</definedName>
    <definedName name="S10P22">#REF!</definedName>
    <definedName name="S10P23" localSheetId="2">#REF!</definedName>
    <definedName name="S10P23" localSheetId="5">#REF!</definedName>
    <definedName name="S10P23" localSheetId="7">#REF!</definedName>
    <definedName name="S10P23" localSheetId="8">#REF!</definedName>
    <definedName name="S10P23">#REF!</definedName>
    <definedName name="S10P24" localSheetId="2">#REF!</definedName>
    <definedName name="S10P24" localSheetId="5">#REF!</definedName>
    <definedName name="S10P24" localSheetId="7">#REF!</definedName>
    <definedName name="S10P24" localSheetId="8">#REF!</definedName>
    <definedName name="S10P24">#REF!</definedName>
    <definedName name="S10P3" localSheetId="2">#REF!</definedName>
    <definedName name="S10P3" localSheetId="5">#REF!</definedName>
    <definedName name="S10P3" localSheetId="7">#REF!</definedName>
    <definedName name="S10P3" localSheetId="8">#REF!</definedName>
    <definedName name="S10P3">#REF!</definedName>
    <definedName name="S10P4" localSheetId="2">#REF!</definedName>
    <definedName name="S10P4" localSheetId="5">#REF!</definedName>
    <definedName name="S10P4" localSheetId="7">#REF!</definedName>
    <definedName name="S10P4" localSheetId="8">#REF!</definedName>
    <definedName name="S10P4">#REF!</definedName>
    <definedName name="S10P5" localSheetId="2">#REF!</definedName>
    <definedName name="S10P5" localSheetId="5">#REF!</definedName>
    <definedName name="S10P5" localSheetId="7">#REF!</definedName>
    <definedName name="S10P5" localSheetId="8">#REF!</definedName>
    <definedName name="S10P5">#REF!</definedName>
    <definedName name="S10P6" localSheetId="2">#REF!</definedName>
    <definedName name="S10P6" localSheetId="5">#REF!</definedName>
    <definedName name="S10P6" localSheetId="7">#REF!</definedName>
    <definedName name="S10P6" localSheetId="8">#REF!</definedName>
    <definedName name="S10P6">#REF!</definedName>
    <definedName name="S10P7" localSheetId="2">#REF!</definedName>
    <definedName name="S10P7" localSheetId="5">#REF!</definedName>
    <definedName name="S10P7" localSheetId="7">#REF!</definedName>
    <definedName name="S10P7" localSheetId="8">#REF!</definedName>
    <definedName name="S10P7">#REF!</definedName>
    <definedName name="S10P8" localSheetId="2">#REF!</definedName>
    <definedName name="S10P8" localSheetId="5">#REF!</definedName>
    <definedName name="S10P8" localSheetId="7">#REF!</definedName>
    <definedName name="S10P8" localSheetId="8">#REF!</definedName>
    <definedName name="S10P8">#REF!</definedName>
    <definedName name="S10P9" localSheetId="2">#REF!</definedName>
    <definedName name="S10P9" localSheetId="5">#REF!</definedName>
    <definedName name="S10P9" localSheetId="7">#REF!</definedName>
    <definedName name="S10P9" localSheetId="8">#REF!</definedName>
    <definedName name="S10P9">#REF!</definedName>
    <definedName name="S10R1" localSheetId="2">#REF!</definedName>
    <definedName name="S10R1" localSheetId="5">#REF!</definedName>
    <definedName name="S10R1" localSheetId="7">#REF!</definedName>
    <definedName name="S10R1" localSheetId="8">#REF!</definedName>
    <definedName name="S10R1">#REF!</definedName>
    <definedName name="S10R10" localSheetId="2">#REF!</definedName>
    <definedName name="S10R10" localSheetId="5">#REF!</definedName>
    <definedName name="S10R10" localSheetId="7">#REF!</definedName>
    <definedName name="S10R10" localSheetId="8">#REF!</definedName>
    <definedName name="S10R10">#REF!</definedName>
    <definedName name="S10R11" localSheetId="2">#REF!</definedName>
    <definedName name="S10R11" localSheetId="5">#REF!</definedName>
    <definedName name="S10R11" localSheetId="7">#REF!</definedName>
    <definedName name="S10R11" localSheetId="8">#REF!</definedName>
    <definedName name="S10R11">#REF!</definedName>
    <definedName name="S10R12" localSheetId="2">#REF!</definedName>
    <definedName name="S10R12" localSheetId="5">#REF!</definedName>
    <definedName name="S10R12" localSheetId="7">#REF!</definedName>
    <definedName name="S10R12" localSheetId="8">#REF!</definedName>
    <definedName name="S10R12">#REF!</definedName>
    <definedName name="S10R13" localSheetId="2">#REF!</definedName>
    <definedName name="S10R13" localSheetId="5">#REF!</definedName>
    <definedName name="S10R13" localSheetId="7">#REF!</definedName>
    <definedName name="S10R13" localSheetId="8">#REF!</definedName>
    <definedName name="S10R13">#REF!</definedName>
    <definedName name="S10R14" localSheetId="2">#REF!</definedName>
    <definedName name="S10R14" localSheetId="5">#REF!</definedName>
    <definedName name="S10R14" localSheetId="7">#REF!</definedName>
    <definedName name="S10R14" localSheetId="8">#REF!</definedName>
    <definedName name="S10R14">#REF!</definedName>
    <definedName name="S10R15" localSheetId="2">#REF!</definedName>
    <definedName name="S10R15" localSheetId="5">#REF!</definedName>
    <definedName name="S10R15" localSheetId="7">#REF!</definedName>
    <definedName name="S10R15" localSheetId="8">#REF!</definedName>
    <definedName name="S10R15">#REF!</definedName>
    <definedName name="S10R16" localSheetId="2">#REF!</definedName>
    <definedName name="S10R16" localSheetId="5">#REF!</definedName>
    <definedName name="S10R16" localSheetId="7">#REF!</definedName>
    <definedName name="S10R16" localSheetId="8">#REF!</definedName>
    <definedName name="S10R16">#REF!</definedName>
    <definedName name="S10R17" localSheetId="2">#REF!</definedName>
    <definedName name="S10R17" localSheetId="5">#REF!</definedName>
    <definedName name="S10R17" localSheetId="7">#REF!</definedName>
    <definedName name="S10R17" localSheetId="8">#REF!</definedName>
    <definedName name="S10R17">#REF!</definedName>
    <definedName name="S10R18" localSheetId="2">#REF!</definedName>
    <definedName name="S10R18" localSheetId="5">#REF!</definedName>
    <definedName name="S10R18" localSheetId="7">#REF!</definedName>
    <definedName name="S10R18" localSheetId="8">#REF!</definedName>
    <definedName name="S10R18">#REF!</definedName>
    <definedName name="S10R19" localSheetId="2">#REF!</definedName>
    <definedName name="S10R19" localSheetId="5">#REF!</definedName>
    <definedName name="S10R19" localSheetId="7">#REF!</definedName>
    <definedName name="S10R19" localSheetId="8">#REF!</definedName>
    <definedName name="S10R19">#REF!</definedName>
    <definedName name="S10R2" localSheetId="2">#REF!</definedName>
    <definedName name="S10R2" localSheetId="5">#REF!</definedName>
    <definedName name="S10R2" localSheetId="7">#REF!</definedName>
    <definedName name="S10R2" localSheetId="8">#REF!</definedName>
    <definedName name="S10R2">#REF!</definedName>
    <definedName name="S10R20" localSheetId="2">#REF!</definedName>
    <definedName name="S10R20" localSheetId="5">#REF!</definedName>
    <definedName name="S10R20" localSheetId="7">#REF!</definedName>
    <definedName name="S10R20" localSheetId="8">#REF!</definedName>
    <definedName name="S10R20">#REF!</definedName>
    <definedName name="S10R21" localSheetId="2">#REF!</definedName>
    <definedName name="S10R21" localSheetId="5">#REF!</definedName>
    <definedName name="S10R21" localSheetId="7">#REF!</definedName>
    <definedName name="S10R21" localSheetId="8">#REF!</definedName>
    <definedName name="S10R21">#REF!</definedName>
    <definedName name="S10R22" localSheetId="2">#REF!</definedName>
    <definedName name="S10R22" localSheetId="5">#REF!</definedName>
    <definedName name="S10R22" localSheetId="7">#REF!</definedName>
    <definedName name="S10R22" localSheetId="8">#REF!</definedName>
    <definedName name="S10R22">#REF!</definedName>
    <definedName name="S10R23" localSheetId="2">#REF!</definedName>
    <definedName name="S10R23" localSheetId="5">#REF!</definedName>
    <definedName name="S10R23" localSheetId="7">#REF!</definedName>
    <definedName name="S10R23" localSheetId="8">#REF!</definedName>
    <definedName name="S10R23">#REF!</definedName>
    <definedName name="S10R24" localSheetId="2">#REF!</definedName>
    <definedName name="S10R24" localSheetId="5">#REF!</definedName>
    <definedName name="S10R24" localSheetId="7">#REF!</definedName>
    <definedName name="S10R24" localSheetId="8">#REF!</definedName>
    <definedName name="S10R24">#REF!</definedName>
    <definedName name="S10R3" localSheetId="2">#REF!</definedName>
    <definedName name="S10R3" localSheetId="5">#REF!</definedName>
    <definedName name="S10R3" localSheetId="7">#REF!</definedName>
    <definedName name="S10R3" localSheetId="8">#REF!</definedName>
    <definedName name="S10R3">#REF!</definedName>
    <definedName name="S10R4" localSheetId="2">#REF!</definedName>
    <definedName name="S10R4" localSheetId="5">#REF!</definedName>
    <definedName name="S10R4" localSheetId="7">#REF!</definedName>
    <definedName name="S10R4" localSheetId="8">#REF!</definedName>
    <definedName name="S10R4">#REF!</definedName>
    <definedName name="S10R5" localSheetId="2">#REF!</definedName>
    <definedName name="S10R5" localSheetId="5">#REF!</definedName>
    <definedName name="S10R5" localSheetId="7">#REF!</definedName>
    <definedName name="S10R5" localSheetId="8">#REF!</definedName>
    <definedName name="S10R5">#REF!</definedName>
    <definedName name="S10R6" localSheetId="2">#REF!</definedName>
    <definedName name="S10R6" localSheetId="5">#REF!</definedName>
    <definedName name="S10R6" localSheetId="7">#REF!</definedName>
    <definedName name="S10R6" localSheetId="8">#REF!</definedName>
    <definedName name="S10R6">#REF!</definedName>
    <definedName name="S10R7" localSheetId="2">#REF!</definedName>
    <definedName name="S10R7" localSheetId="5">#REF!</definedName>
    <definedName name="S10R7" localSheetId="7">#REF!</definedName>
    <definedName name="S10R7" localSheetId="8">#REF!</definedName>
    <definedName name="S10R7">#REF!</definedName>
    <definedName name="S10R8" localSheetId="2">#REF!</definedName>
    <definedName name="S10R8" localSheetId="5">#REF!</definedName>
    <definedName name="S10R8" localSheetId="7">#REF!</definedName>
    <definedName name="S10R8" localSheetId="8">#REF!</definedName>
    <definedName name="S10R8">#REF!</definedName>
    <definedName name="S10R9" localSheetId="2">#REF!</definedName>
    <definedName name="S10R9" localSheetId="5">#REF!</definedName>
    <definedName name="S10R9" localSheetId="7">#REF!</definedName>
    <definedName name="S10R9" localSheetId="8">#REF!</definedName>
    <definedName name="S10R9">#REF!</definedName>
    <definedName name="S11P1" localSheetId="2">#REF!</definedName>
    <definedName name="S11P1" localSheetId="5">#REF!</definedName>
    <definedName name="S11P1" localSheetId="7">#REF!</definedName>
    <definedName name="S11P1" localSheetId="8">#REF!</definedName>
    <definedName name="S11P1">#REF!</definedName>
    <definedName name="S11P10" localSheetId="2">#REF!</definedName>
    <definedName name="S11P10" localSheetId="5">#REF!</definedName>
    <definedName name="S11P10" localSheetId="7">#REF!</definedName>
    <definedName name="S11P10" localSheetId="8">#REF!</definedName>
    <definedName name="S11P10">#REF!</definedName>
    <definedName name="S11P11" localSheetId="2">#REF!</definedName>
    <definedName name="S11P11" localSheetId="5">#REF!</definedName>
    <definedName name="S11P11" localSheetId="7">#REF!</definedName>
    <definedName name="S11P11" localSheetId="8">#REF!</definedName>
    <definedName name="S11P11">#REF!</definedName>
    <definedName name="S11P12" localSheetId="2">#REF!</definedName>
    <definedName name="S11P12" localSheetId="5">#REF!</definedName>
    <definedName name="S11P12" localSheetId="7">#REF!</definedName>
    <definedName name="S11P12" localSheetId="8">#REF!</definedName>
    <definedName name="S11P12">#REF!</definedName>
    <definedName name="S11P13" localSheetId="2">#REF!</definedName>
    <definedName name="S11P13" localSheetId="5">#REF!</definedName>
    <definedName name="S11P13" localSheetId="7">#REF!</definedName>
    <definedName name="S11P13" localSheetId="8">#REF!</definedName>
    <definedName name="S11P13">#REF!</definedName>
    <definedName name="S11P14" localSheetId="2">#REF!</definedName>
    <definedName name="S11P14" localSheetId="5">#REF!</definedName>
    <definedName name="S11P14" localSheetId="7">#REF!</definedName>
    <definedName name="S11P14" localSheetId="8">#REF!</definedName>
    <definedName name="S11P14">#REF!</definedName>
    <definedName name="S11P15" localSheetId="2">#REF!</definedName>
    <definedName name="S11P15" localSheetId="5">#REF!</definedName>
    <definedName name="S11P15" localSheetId="7">#REF!</definedName>
    <definedName name="S11P15" localSheetId="8">#REF!</definedName>
    <definedName name="S11P15">#REF!</definedName>
    <definedName name="S11P16" localSheetId="2">#REF!</definedName>
    <definedName name="S11P16" localSheetId="5">#REF!</definedName>
    <definedName name="S11P16" localSheetId="7">#REF!</definedName>
    <definedName name="S11P16" localSheetId="8">#REF!</definedName>
    <definedName name="S11P16">#REF!</definedName>
    <definedName name="S11P17" localSheetId="2">#REF!</definedName>
    <definedName name="S11P17" localSheetId="5">#REF!</definedName>
    <definedName name="S11P17" localSheetId="7">#REF!</definedName>
    <definedName name="S11P17" localSheetId="8">#REF!</definedName>
    <definedName name="S11P17">#REF!</definedName>
    <definedName name="S11P18" localSheetId="2">#REF!</definedName>
    <definedName name="S11P18" localSheetId="5">#REF!</definedName>
    <definedName name="S11P18" localSheetId="7">#REF!</definedName>
    <definedName name="S11P18" localSheetId="8">#REF!</definedName>
    <definedName name="S11P18">#REF!</definedName>
    <definedName name="S11P19" localSheetId="2">#REF!</definedName>
    <definedName name="S11P19" localSheetId="5">#REF!</definedName>
    <definedName name="S11P19" localSheetId="7">#REF!</definedName>
    <definedName name="S11P19" localSheetId="8">#REF!</definedName>
    <definedName name="S11P19">#REF!</definedName>
    <definedName name="S11P2" localSheetId="2">#REF!</definedName>
    <definedName name="S11P2" localSheetId="5">#REF!</definedName>
    <definedName name="S11P2" localSheetId="7">#REF!</definedName>
    <definedName name="S11P2" localSheetId="8">#REF!</definedName>
    <definedName name="S11P2">#REF!</definedName>
    <definedName name="S11P20" localSheetId="2">#REF!</definedName>
    <definedName name="S11P20" localSheetId="5">#REF!</definedName>
    <definedName name="S11P20" localSheetId="7">#REF!</definedName>
    <definedName name="S11P20" localSheetId="8">#REF!</definedName>
    <definedName name="S11P20">#REF!</definedName>
    <definedName name="S11P21" localSheetId="2">#REF!</definedName>
    <definedName name="S11P21" localSheetId="5">#REF!</definedName>
    <definedName name="S11P21" localSheetId="7">#REF!</definedName>
    <definedName name="S11P21" localSheetId="8">#REF!</definedName>
    <definedName name="S11P21">#REF!</definedName>
    <definedName name="S11P22" localSheetId="2">#REF!</definedName>
    <definedName name="S11P22" localSheetId="5">#REF!</definedName>
    <definedName name="S11P22" localSheetId="7">#REF!</definedName>
    <definedName name="S11P22" localSheetId="8">#REF!</definedName>
    <definedName name="S11P22">#REF!</definedName>
    <definedName name="S11P23" localSheetId="2">#REF!</definedName>
    <definedName name="S11P23" localSheetId="5">#REF!</definedName>
    <definedName name="S11P23" localSheetId="7">#REF!</definedName>
    <definedName name="S11P23" localSheetId="8">#REF!</definedName>
    <definedName name="S11P23">#REF!</definedName>
    <definedName name="S11P24" localSheetId="2">#REF!</definedName>
    <definedName name="S11P24" localSheetId="5">#REF!</definedName>
    <definedName name="S11P24" localSheetId="7">#REF!</definedName>
    <definedName name="S11P24" localSheetId="8">#REF!</definedName>
    <definedName name="S11P24">#REF!</definedName>
    <definedName name="S11P3" localSheetId="2">#REF!</definedName>
    <definedName name="S11P3" localSheetId="5">#REF!</definedName>
    <definedName name="S11P3" localSheetId="7">#REF!</definedName>
    <definedName name="S11P3" localSheetId="8">#REF!</definedName>
    <definedName name="S11P3">#REF!</definedName>
    <definedName name="S11P4" localSheetId="2">#REF!</definedName>
    <definedName name="S11P4" localSheetId="5">#REF!</definedName>
    <definedName name="S11P4" localSheetId="7">#REF!</definedName>
    <definedName name="S11P4" localSheetId="8">#REF!</definedName>
    <definedName name="S11P4">#REF!</definedName>
    <definedName name="S11P5" localSheetId="2">#REF!</definedName>
    <definedName name="S11P5" localSheetId="5">#REF!</definedName>
    <definedName name="S11P5" localSheetId="7">#REF!</definedName>
    <definedName name="S11P5" localSheetId="8">#REF!</definedName>
    <definedName name="S11P5">#REF!</definedName>
    <definedName name="S11P6" localSheetId="2">#REF!</definedName>
    <definedName name="S11P6" localSheetId="5">#REF!</definedName>
    <definedName name="S11P6" localSheetId="7">#REF!</definedName>
    <definedName name="S11P6" localSheetId="8">#REF!</definedName>
    <definedName name="S11P6">#REF!</definedName>
    <definedName name="S11P7" localSheetId="2">#REF!</definedName>
    <definedName name="S11P7" localSheetId="5">#REF!</definedName>
    <definedName name="S11P7" localSheetId="7">#REF!</definedName>
    <definedName name="S11P7" localSheetId="8">#REF!</definedName>
    <definedName name="S11P7">#REF!</definedName>
    <definedName name="S11P8" localSheetId="2">#REF!</definedName>
    <definedName name="S11P8" localSheetId="5">#REF!</definedName>
    <definedName name="S11P8" localSheetId="7">#REF!</definedName>
    <definedName name="S11P8" localSheetId="8">#REF!</definedName>
    <definedName name="S11P8">#REF!</definedName>
    <definedName name="S11P9" localSheetId="2">#REF!</definedName>
    <definedName name="S11P9" localSheetId="5">#REF!</definedName>
    <definedName name="S11P9" localSheetId="7">#REF!</definedName>
    <definedName name="S11P9" localSheetId="8">#REF!</definedName>
    <definedName name="S11P9">#REF!</definedName>
    <definedName name="S11R1" localSheetId="2">#REF!</definedName>
    <definedName name="S11R1" localSheetId="5">#REF!</definedName>
    <definedName name="S11R1" localSheetId="7">#REF!</definedName>
    <definedName name="S11R1" localSheetId="8">#REF!</definedName>
    <definedName name="S11R1">#REF!</definedName>
    <definedName name="S11R10" localSheetId="2">#REF!</definedName>
    <definedName name="S11R10" localSheetId="5">#REF!</definedName>
    <definedName name="S11R10" localSheetId="7">#REF!</definedName>
    <definedName name="S11R10" localSheetId="8">#REF!</definedName>
    <definedName name="S11R10">#REF!</definedName>
    <definedName name="S11R11" localSheetId="2">#REF!</definedName>
    <definedName name="S11R11" localSheetId="5">#REF!</definedName>
    <definedName name="S11R11" localSheetId="7">#REF!</definedName>
    <definedName name="S11R11" localSheetId="8">#REF!</definedName>
    <definedName name="S11R11">#REF!</definedName>
    <definedName name="S11R12" localSheetId="2">#REF!</definedName>
    <definedName name="S11R12" localSheetId="5">#REF!</definedName>
    <definedName name="S11R12" localSheetId="7">#REF!</definedName>
    <definedName name="S11R12" localSheetId="8">#REF!</definedName>
    <definedName name="S11R12">#REF!</definedName>
    <definedName name="S11R13" localSheetId="2">#REF!</definedName>
    <definedName name="S11R13" localSheetId="5">#REF!</definedName>
    <definedName name="S11R13" localSheetId="7">#REF!</definedName>
    <definedName name="S11R13" localSheetId="8">#REF!</definedName>
    <definedName name="S11R13">#REF!</definedName>
    <definedName name="S11R14" localSheetId="2">#REF!</definedName>
    <definedName name="S11R14" localSheetId="5">#REF!</definedName>
    <definedName name="S11R14" localSheetId="7">#REF!</definedName>
    <definedName name="S11R14" localSheetId="8">#REF!</definedName>
    <definedName name="S11R14">#REF!</definedName>
    <definedName name="S11R15" localSheetId="2">#REF!</definedName>
    <definedName name="S11R15" localSheetId="5">#REF!</definedName>
    <definedName name="S11R15" localSheetId="7">#REF!</definedName>
    <definedName name="S11R15" localSheetId="8">#REF!</definedName>
    <definedName name="S11R15">#REF!</definedName>
    <definedName name="S11R16" localSheetId="2">#REF!</definedName>
    <definedName name="S11R16" localSheetId="5">#REF!</definedName>
    <definedName name="S11R16" localSheetId="7">#REF!</definedName>
    <definedName name="S11R16" localSheetId="8">#REF!</definedName>
    <definedName name="S11R16">#REF!</definedName>
    <definedName name="S11R17" localSheetId="2">#REF!</definedName>
    <definedName name="S11R17" localSheetId="5">#REF!</definedName>
    <definedName name="S11R17" localSheetId="7">#REF!</definedName>
    <definedName name="S11R17" localSheetId="8">#REF!</definedName>
    <definedName name="S11R17">#REF!</definedName>
    <definedName name="S11R18" localSheetId="2">#REF!</definedName>
    <definedName name="S11R18" localSheetId="5">#REF!</definedName>
    <definedName name="S11R18" localSheetId="7">#REF!</definedName>
    <definedName name="S11R18" localSheetId="8">#REF!</definedName>
    <definedName name="S11R18">#REF!</definedName>
    <definedName name="S11R19" localSheetId="2">#REF!</definedName>
    <definedName name="S11R19" localSheetId="5">#REF!</definedName>
    <definedName name="S11R19" localSheetId="7">#REF!</definedName>
    <definedName name="S11R19" localSheetId="8">#REF!</definedName>
    <definedName name="S11R19">#REF!</definedName>
    <definedName name="S11R2" localSheetId="2">#REF!</definedName>
    <definedName name="S11R2" localSheetId="5">#REF!</definedName>
    <definedName name="S11R2" localSheetId="7">#REF!</definedName>
    <definedName name="S11R2" localSheetId="8">#REF!</definedName>
    <definedName name="S11R2">#REF!</definedName>
    <definedName name="S11R20" localSheetId="2">#REF!</definedName>
    <definedName name="S11R20" localSheetId="5">#REF!</definedName>
    <definedName name="S11R20" localSheetId="7">#REF!</definedName>
    <definedName name="S11R20" localSheetId="8">#REF!</definedName>
    <definedName name="S11R20">#REF!</definedName>
    <definedName name="S11R21" localSheetId="2">#REF!</definedName>
    <definedName name="S11R21" localSheetId="5">#REF!</definedName>
    <definedName name="S11R21" localSheetId="7">#REF!</definedName>
    <definedName name="S11R21" localSheetId="8">#REF!</definedName>
    <definedName name="S11R21">#REF!</definedName>
    <definedName name="S11R22" localSheetId="2">#REF!</definedName>
    <definedName name="S11R22" localSheetId="5">#REF!</definedName>
    <definedName name="S11R22" localSheetId="7">#REF!</definedName>
    <definedName name="S11R22" localSheetId="8">#REF!</definedName>
    <definedName name="S11R22">#REF!</definedName>
    <definedName name="S11R23" localSheetId="2">#REF!</definedName>
    <definedName name="S11R23" localSheetId="5">#REF!</definedName>
    <definedName name="S11R23" localSheetId="7">#REF!</definedName>
    <definedName name="S11R23" localSheetId="8">#REF!</definedName>
    <definedName name="S11R23">#REF!</definedName>
    <definedName name="S11R24" localSheetId="2">#REF!</definedName>
    <definedName name="S11R24" localSheetId="5">#REF!</definedName>
    <definedName name="S11R24" localSheetId="7">#REF!</definedName>
    <definedName name="S11R24" localSheetId="8">#REF!</definedName>
    <definedName name="S11R24">#REF!</definedName>
    <definedName name="S11R3" localSheetId="2">#REF!</definedName>
    <definedName name="S11R3" localSheetId="5">#REF!</definedName>
    <definedName name="S11R3" localSheetId="7">#REF!</definedName>
    <definedName name="S11R3" localSheetId="8">#REF!</definedName>
    <definedName name="S11R3">#REF!</definedName>
    <definedName name="S11R4" localSheetId="2">#REF!</definedName>
    <definedName name="S11R4" localSheetId="5">#REF!</definedName>
    <definedName name="S11R4" localSheetId="7">#REF!</definedName>
    <definedName name="S11R4" localSheetId="8">#REF!</definedName>
    <definedName name="S11R4">#REF!</definedName>
    <definedName name="S11R5" localSheetId="2">#REF!</definedName>
    <definedName name="S11R5" localSheetId="5">#REF!</definedName>
    <definedName name="S11R5" localSheetId="7">#REF!</definedName>
    <definedName name="S11R5" localSheetId="8">#REF!</definedName>
    <definedName name="S11R5">#REF!</definedName>
    <definedName name="S11R6" localSheetId="2">#REF!</definedName>
    <definedName name="S11R6" localSheetId="5">#REF!</definedName>
    <definedName name="S11R6" localSheetId="7">#REF!</definedName>
    <definedName name="S11R6" localSheetId="8">#REF!</definedName>
    <definedName name="S11R6">#REF!</definedName>
    <definedName name="S11R7" localSheetId="2">#REF!</definedName>
    <definedName name="S11R7" localSheetId="5">#REF!</definedName>
    <definedName name="S11R7" localSheetId="7">#REF!</definedName>
    <definedName name="S11R7" localSheetId="8">#REF!</definedName>
    <definedName name="S11R7">#REF!</definedName>
    <definedName name="S11R8" localSheetId="2">#REF!</definedName>
    <definedName name="S11R8" localSheetId="5">#REF!</definedName>
    <definedName name="S11R8" localSheetId="7">#REF!</definedName>
    <definedName name="S11R8" localSheetId="8">#REF!</definedName>
    <definedName name="S11R8">#REF!</definedName>
    <definedName name="S11R9" localSheetId="2">#REF!</definedName>
    <definedName name="S11R9" localSheetId="5">#REF!</definedName>
    <definedName name="S11R9" localSheetId="7">#REF!</definedName>
    <definedName name="S11R9" localSheetId="8">#REF!</definedName>
    <definedName name="S11R9">#REF!</definedName>
    <definedName name="S12P1" localSheetId="2">#REF!</definedName>
    <definedName name="S12P1" localSheetId="5">#REF!</definedName>
    <definedName name="S12P1" localSheetId="7">#REF!</definedName>
    <definedName name="S12P1" localSheetId="8">#REF!</definedName>
    <definedName name="S12P1">#REF!</definedName>
    <definedName name="S12P10" localSheetId="2">#REF!</definedName>
    <definedName name="S12P10" localSheetId="5">#REF!</definedName>
    <definedName name="S12P10" localSheetId="7">#REF!</definedName>
    <definedName name="S12P10" localSheetId="8">#REF!</definedName>
    <definedName name="S12P10">#REF!</definedName>
    <definedName name="S12P11" localSheetId="2">#REF!</definedName>
    <definedName name="S12P11" localSheetId="5">#REF!</definedName>
    <definedName name="S12P11" localSheetId="7">#REF!</definedName>
    <definedName name="S12P11" localSheetId="8">#REF!</definedName>
    <definedName name="S12P11">#REF!</definedName>
    <definedName name="S12P12" localSheetId="2">#REF!</definedName>
    <definedName name="S12P12" localSheetId="5">#REF!</definedName>
    <definedName name="S12P12" localSheetId="7">#REF!</definedName>
    <definedName name="S12P12" localSheetId="8">#REF!</definedName>
    <definedName name="S12P12">#REF!</definedName>
    <definedName name="S12P13" localSheetId="2">#REF!</definedName>
    <definedName name="S12P13" localSheetId="5">#REF!</definedName>
    <definedName name="S12P13" localSheetId="7">#REF!</definedName>
    <definedName name="S12P13" localSheetId="8">#REF!</definedName>
    <definedName name="S12P13">#REF!</definedName>
    <definedName name="S12P14" localSheetId="2">#REF!</definedName>
    <definedName name="S12P14" localSheetId="5">#REF!</definedName>
    <definedName name="S12P14" localSheetId="7">#REF!</definedName>
    <definedName name="S12P14" localSheetId="8">#REF!</definedName>
    <definedName name="S12P14">#REF!</definedName>
    <definedName name="S12P15" localSheetId="2">#REF!</definedName>
    <definedName name="S12P15" localSheetId="5">#REF!</definedName>
    <definedName name="S12P15" localSheetId="7">#REF!</definedName>
    <definedName name="S12P15" localSheetId="8">#REF!</definedName>
    <definedName name="S12P15">#REF!</definedName>
    <definedName name="S12P16" localSheetId="2">#REF!</definedName>
    <definedName name="S12P16" localSheetId="5">#REF!</definedName>
    <definedName name="S12P16" localSheetId="7">#REF!</definedName>
    <definedName name="S12P16" localSheetId="8">#REF!</definedName>
    <definedName name="S12P16">#REF!</definedName>
    <definedName name="S12P17" localSheetId="2">#REF!</definedName>
    <definedName name="S12P17" localSheetId="5">#REF!</definedName>
    <definedName name="S12P17" localSheetId="7">#REF!</definedName>
    <definedName name="S12P17" localSheetId="8">#REF!</definedName>
    <definedName name="S12P17">#REF!</definedName>
    <definedName name="S12P18" localSheetId="2">#REF!</definedName>
    <definedName name="S12P18" localSheetId="5">#REF!</definedName>
    <definedName name="S12P18" localSheetId="7">#REF!</definedName>
    <definedName name="S12P18" localSheetId="8">#REF!</definedName>
    <definedName name="S12P18">#REF!</definedName>
    <definedName name="S12P19" localSheetId="2">#REF!</definedName>
    <definedName name="S12P19" localSheetId="5">#REF!</definedName>
    <definedName name="S12P19" localSheetId="7">#REF!</definedName>
    <definedName name="S12P19" localSheetId="8">#REF!</definedName>
    <definedName name="S12P19">#REF!</definedName>
    <definedName name="S12P2" localSheetId="2">#REF!</definedName>
    <definedName name="S12P2" localSheetId="5">#REF!</definedName>
    <definedName name="S12P2" localSheetId="7">#REF!</definedName>
    <definedName name="S12P2" localSheetId="8">#REF!</definedName>
    <definedName name="S12P2">#REF!</definedName>
    <definedName name="S12P20" localSheetId="2">#REF!</definedName>
    <definedName name="S12P20" localSheetId="5">#REF!</definedName>
    <definedName name="S12P20" localSheetId="7">#REF!</definedName>
    <definedName name="S12P20" localSheetId="8">#REF!</definedName>
    <definedName name="S12P20">#REF!</definedName>
    <definedName name="S12P21" localSheetId="2">#REF!</definedName>
    <definedName name="S12P21" localSheetId="5">#REF!</definedName>
    <definedName name="S12P21" localSheetId="7">#REF!</definedName>
    <definedName name="S12P21" localSheetId="8">#REF!</definedName>
    <definedName name="S12P21">#REF!</definedName>
    <definedName name="S12P22" localSheetId="2">#REF!</definedName>
    <definedName name="S12P22" localSheetId="5">#REF!</definedName>
    <definedName name="S12P22" localSheetId="7">#REF!</definedName>
    <definedName name="S12P22" localSheetId="8">#REF!</definedName>
    <definedName name="S12P22">#REF!</definedName>
    <definedName name="S12P23" localSheetId="2">#REF!</definedName>
    <definedName name="S12P23" localSheetId="5">#REF!</definedName>
    <definedName name="S12P23" localSheetId="7">#REF!</definedName>
    <definedName name="S12P23" localSheetId="8">#REF!</definedName>
    <definedName name="S12P23">#REF!</definedName>
    <definedName name="S12P24" localSheetId="2">#REF!</definedName>
    <definedName name="S12P24" localSheetId="5">#REF!</definedName>
    <definedName name="S12P24" localSheetId="7">#REF!</definedName>
    <definedName name="S12P24" localSheetId="8">#REF!</definedName>
    <definedName name="S12P24">#REF!</definedName>
    <definedName name="S12P3" localSheetId="2">#REF!</definedName>
    <definedName name="S12P3" localSheetId="5">#REF!</definedName>
    <definedName name="S12P3" localSheetId="7">#REF!</definedName>
    <definedName name="S12P3" localSheetId="8">#REF!</definedName>
    <definedName name="S12P3">#REF!</definedName>
    <definedName name="S12P4" localSheetId="2">#REF!</definedName>
    <definedName name="S12P4" localSheetId="5">#REF!</definedName>
    <definedName name="S12P4" localSheetId="7">#REF!</definedName>
    <definedName name="S12P4" localSheetId="8">#REF!</definedName>
    <definedName name="S12P4">#REF!</definedName>
    <definedName name="S12P5" localSheetId="2">#REF!</definedName>
    <definedName name="S12P5" localSheetId="5">#REF!</definedName>
    <definedName name="S12P5" localSheetId="7">#REF!</definedName>
    <definedName name="S12P5" localSheetId="8">#REF!</definedName>
    <definedName name="S12P5">#REF!</definedName>
    <definedName name="S12P6" localSheetId="2">#REF!</definedName>
    <definedName name="S12P6" localSheetId="5">#REF!</definedName>
    <definedName name="S12P6" localSheetId="7">#REF!</definedName>
    <definedName name="S12P6" localSheetId="8">#REF!</definedName>
    <definedName name="S12P6">#REF!</definedName>
    <definedName name="S12P7" localSheetId="2">#REF!</definedName>
    <definedName name="S12P7" localSheetId="5">#REF!</definedName>
    <definedName name="S12P7" localSheetId="7">#REF!</definedName>
    <definedName name="S12P7" localSheetId="8">#REF!</definedName>
    <definedName name="S12P7">#REF!</definedName>
    <definedName name="S12P8" localSheetId="2">#REF!</definedName>
    <definedName name="S12P8" localSheetId="5">#REF!</definedName>
    <definedName name="S12P8" localSheetId="7">#REF!</definedName>
    <definedName name="S12P8" localSheetId="8">#REF!</definedName>
    <definedName name="S12P8">#REF!</definedName>
    <definedName name="S12P9" localSheetId="2">#REF!</definedName>
    <definedName name="S12P9" localSheetId="5">#REF!</definedName>
    <definedName name="S12P9" localSheetId="7">#REF!</definedName>
    <definedName name="S12P9" localSheetId="8">#REF!</definedName>
    <definedName name="S12P9">#REF!</definedName>
    <definedName name="S12R1" localSheetId="2">#REF!</definedName>
    <definedName name="S12R1" localSheetId="5">#REF!</definedName>
    <definedName name="S12R1" localSheetId="7">#REF!</definedName>
    <definedName name="S12R1" localSheetId="8">#REF!</definedName>
    <definedName name="S12R1">#REF!</definedName>
    <definedName name="S12R10" localSheetId="2">#REF!</definedName>
    <definedName name="S12R10" localSheetId="5">#REF!</definedName>
    <definedName name="S12R10" localSheetId="7">#REF!</definedName>
    <definedName name="S12R10" localSheetId="8">#REF!</definedName>
    <definedName name="S12R10">#REF!</definedName>
    <definedName name="S12R11" localSheetId="2">#REF!</definedName>
    <definedName name="S12R11" localSheetId="5">#REF!</definedName>
    <definedName name="S12R11" localSheetId="7">#REF!</definedName>
    <definedName name="S12R11" localSheetId="8">#REF!</definedName>
    <definedName name="S12R11">#REF!</definedName>
    <definedName name="S12R12" localSheetId="2">#REF!</definedName>
    <definedName name="S12R12" localSheetId="5">#REF!</definedName>
    <definedName name="S12R12" localSheetId="7">#REF!</definedName>
    <definedName name="S12R12" localSheetId="8">#REF!</definedName>
    <definedName name="S12R12">#REF!</definedName>
    <definedName name="S12R13" localSheetId="2">#REF!</definedName>
    <definedName name="S12R13" localSheetId="5">#REF!</definedName>
    <definedName name="S12R13" localSheetId="7">#REF!</definedName>
    <definedName name="S12R13" localSheetId="8">#REF!</definedName>
    <definedName name="S12R13">#REF!</definedName>
    <definedName name="S12R14" localSheetId="2">#REF!</definedName>
    <definedName name="S12R14" localSheetId="5">#REF!</definedName>
    <definedName name="S12R14" localSheetId="7">#REF!</definedName>
    <definedName name="S12R14" localSheetId="8">#REF!</definedName>
    <definedName name="S12R14">#REF!</definedName>
    <definedName name="S12R15" localSheetId="2">#REF!</definedName>
    <definedName name="S12R15" localSheetId="5">#REF!</definedName>
    <definedName name="S12R15" localSheetId="7">#REF!</definedName>
    <definedName name="S12R15" localSheetId="8">#REF!</definedName>
    <definedName name="S12R15">#REF!</definedName>
    <definedName name="S12R16" localSheetId="2">#REF!</definedName>
    <definedName name="S12R16" localSheetId="5">#REF!</definedName>
    <definedName name="S12R16" localSheetId="7">#REF!</definedName>
    <definedName name="S12R16" localSheetId="8">#REF!</definedName>
    <definedName name="S12R16">#REF!</definedName>
    <definedName name="S12R17" localSheetId="2">#REF!</definedName>
    <definedName name="S12R17" localSheetId="5">#REF!</definedName>
    <definedName name="S12R17" localSheetId="7">#REF!</definedName>
    <definedName name="S12R17" localSheetId="8">#REF!</definedName>
    <definedName name="S12R17">#REF!</definedName>
    <definedName name="S12R18" localSheetId="2">#REF!</definedName>
    <definedName name="S12R18" localSheetId="5">#REF!</definedName>
    <definedName name="S12R18" localSheetId="7">#REF!</definedName>
    <definedName name="S12R18" localSheetId="8">#REF!</definedName>
    <definedName name="S12R18">#REF!</definedName>
    <definedName name="S12R19" localSheetId="2">#REF!</definedName>
    <definedName name="S12R19" localSheetId="5">#REF!</definedName>
    <definedName name="S12R19" localSheetId="7">#REF!</definedName>
    <definedName name="S12R19" localSheetId="8">#REF!</definedName>
    <definedName name="S12R19">#REF!</definedName>
    <definedName name="S12R2" localSheetId="2">#REF!</definedName>
    <definedName name="S12R2" localSheetId="5">#REF!</definedName>
    <definedName name="S12R2" localSheetId="7">#REF!</definedName>
    <definedName name="S12R2" localSheetId="8">#REF!</definedName>
    <definedName name="S12R2">#REF!</definedName>
    <definedName name="S12R20" localSheetId="2">#REF!</definedName>
    <definedName name="S12R20" localSheetId="5">#REF!</definedName>
    <definedName name="S12R20" localSheetId="7">#REF!</definedName>
    <definedName name="S12R20" localSheetId="8">#REF!</definedName>
    <definedName name="S12R20">#REF!</definedName>
    <definedName name="S12R21" localSheetId="2">#REF!</definedName>
    <definedName name="S12R21" localSheetId="5">#REF!</definedName>
    <definedName name="S12R21" localSheetId="7">#REF!</definedName>
    <definedName name="S12R21" localSheetId="8">#REF!</definedName>
    <definedName name="S12R21">#REF!</definedName>
    <definedName name="S12R22" localSheetId="2">#REF!</definedName>
    <definedName name="S12R22" localSheetId="5">#REF!</definedName>
    <definedName name="S12R22" localSheetId="7">#REF!</definedName>
    <definedName name="S12R22" localSheetId="8">#REF!</definedName>
    <definedName name="S12R22">#REF!</definedName>
    <definedName name="S12R23" localSheetId="2">#REF!</definedName>
    <definedName name="S12R23" localSheetId="5">#REF!</definedName>
    <definedName name="S12R23" localSheetId="7">#REF!</definedName>
    <definedName name="S12R23" localSheetId="8">#REF!</definedName>
    <definedName name="S12R23">#REF!</definedName>
    <definedName name="S12R24" localSheetId="2">#REF!</definedName>
    <definedName name="S12R24" localSheetId="5">#REF!</definedName>
    <definedName name="S12R24" localSheetId="7">#REF!</definedName>
    <definedName name="S12R24" localSheetId="8">#REF!</definedName>
    <definedName name="S12R24">#REF!</definedName>
    <definedName name="S12R3" localSheetId="2">#REF!</definedName>
    <definedName name="S12R3" localSheetId="5">#REF!</definedName>
    <definedName name="S12R3" localSheetId="7">#REF!</definedName>
    <definedName name="S12R3" localSheetId="8">#REF!</definedName>
    <definedName name="S12R3">#REF!</definedName>
    <definedName name="S12R4" localSheetId="2">#REF!</definedName>
    <definedName name="S12R4" localSheetId="5">#REF!</definedName>
    <definedName name="S12R4" localSheetId="7">#REF!</definedName>
    <definedName name="S12R4" localSheetId="8">#REF!</definedName>
    <definedName name="S12R4">#REF!</definedName>
    <definedName name="S12R5" localSheetId="2">#REF!</definedName>
    <definedName name="S12R5" localSheetId="5">#REF!</definedName>
    <definedName name="S12R5" localSheetId="7">#REF!</definedName>
    <definedName name="S12R5" localSheetId="8">#REF!</definedName>
    <definedName name="S12R5">#REF!</definedName>
    <definedName name="S12R6" localSheetId="2">#REF!</definedName>
    <definedName name="S12R6" localSheetId="5">#REF!</definedName>
    <definedName name="S12R6" localSheetId="7">#REF!</definedName>
    <definedName name="S12R6" localSheetId="8">#REF!</definedName>
    <definedName name="S12R6">#REF!</definedName>
    <definedName name="S12R7" localSheetId="2">#REF!</definedName>
    <definedName name="S12R7" localSheetId="5">#REF!</definedName>
    <definedName name="S12R7" localSheetId="7">#REF!</definedName>
    <definedName name="S12R7" localSheetId="8">#REF!</definedName>
    <definedName name="S12R7">#REF!</definedName>
    <definedName name="S12R8" localSheetId="2">#REF!</definedName>
    <definedName name="S12R8" localSheetId="5">#REF!</definedName>
    <definedName name="S12R8" localSheetId="7">#REF!</definedName>
    <definedName name="S12R8" localSheetId="8">#REF!</definedName>
    <definedName name="S12R8">#REF!</definedName>
    <definedName name="S12R9" localSheetId="2">#REF!</definedName>
    <definedName name="S12R9" localSheetId="5">#REF!</definedName>
    <definedName name="S12R9" localSheetId="7">#REF!</definedName>
    <definedName name="S12R9" localSheetId="8">#REF!</definedName>
    <definedName name="S12R9">#REF!</definedName>
    <definedName name="S13P1" localSheetId="2">#REF!</definedName>
    <definedName name="S13P1" localSheetId="5">#REF!</definedName>
    <definedName name="S13P1" localSheetId="7">#REF!</definedName>
    <definedName name="S13P1" localSheetId="8">#REF!</definedName>
    <definedName name="S13P1">#REF!</definedName>
    <definedName name="S13P10" localSheetId="2">#REF!</definedName>
    <definedName name="S13P10" localSheetId="5">#REF!</definedName>
    <definedName name="S13P10" localSheetId="7">#REF!</definedName>
    <definedName name="S13P10" localSheetId="8">#REF!</definedName>
    <definedName name="S13P10">#REF!</definedName>
    <definedName name="S13P11" localSheetId="2">#REF!</definedName>
    <definedName name="S13P11" localSheetId="5">#REF!</definedName>
    <definedName name="S13P11" localSheetId="7">#REF!</definedName>
    <definedName name="S13P11" localSheetId="8">#REF!</definedName>
    <definedName name="S13P11">#REF!</definedName>
    <definedName name="S13P12" localSheetId="2">#REF!</definedName>
    <definedName name="S13P12" localSheetId="5">#REF!</definedName>
    <definedName name="S13P12" localSheetId="7">#REF!</definedName>
    <definedName name="S13P12" localSheetId="8">#REF!</definedName>
    <definedName name="S13P12">#REF!</definedName>
    <definedName name="S13P13" localSheetId="2">#REF!</definedName>
    <definedName name="S13P13" localSheetId="5">#REF!</definedName>
    <definedName name="S13P13" localSheetId="7">#REF!</definedName>
    <definedName name="S13P13" localSheetId="8">#REF!</definedName>
    <definedName name="S13P13">#REF!</definedName>
    <definedName name="S13P14" localSheetId="2">#REF!</definedName>
    <definedName name="S13P14" localSheetId="5">#REF!</definedName>
    <definedName name="S13P14" localSheetId="7">#REF!</definedName>
    <definedName name="S13P14" localSheetId="8">#REF!</definedName>
    <definedName name="S13P14">#REF!</definedName>
    <definedName name="S13P15" localSheetId="2">#REF!</definedName>
    <definedName name="S13P15" localSheetId="5">#REF!</definedName>
    <definedName name="S13P15" localSheetId="7">#REF!</definedName>
    <definedName name="S13P15" localSheetId="8">#REF!</definedName>
    <definedName name="S13P15">#REF!</definedName>
    <definedName name="S13P16" localSheetId="2">#REF!</definedName>
    <definedName name="S13P16" localSheetId="5">#REF!</definedName>
    <definedName name="S13P16" localSheetId="7">#REF!</definedName>
    <definedName name="S13P16" localSheetId="8">#REF!</definedName>
    <definedName name="S13P16">#REF!</definedName>
    <definedName name="S13P17" localSheetId="2">#REF!</definedName>
    <definedName name="S13P17" localSheetId="5">#REF!</definedName>
    <definedName name="S13P17" localSheetId="7">#REF!</definedName>
    <definedName name="S13P17" localSheetId="8">#REF!</definedName>
    <definedName name="S13P17">#REF!</definedName>
    <definedName name="S13P18" localSheetId="2">#REF!</definedName>
    <definedName name="S13P18" localSheetId="5">#REF!</definedName>
    <definedName name="S13P18" localSheetId="7">#REF!</definedName>
    <definedName name="S13P18" localSheetId="8">#REF!</definedName>
    <definedName name="S13P18">#REF!</definedName>
    <definedName name="S13P19" localSheetId="2">#REF!</definedName>
    <definedName name="S13P19" localSheetId="5">#REF!</definedName>
    <definedName name="S13P19" localSheetId="7">#REF!</definedName>
    <definedName name="S13P19" localSheetId="8">#REF!</definedName>
    <definedName name="S13P19">#REF!</definedName>
    <definedName name="S13P2" localSheetId="2">#REF!</definedName>
    <definedName name="S13P2" localSheetId="5">#REF!</definedName>
    <definedName name="S13P2" localSheetId="7">#REF!</definedName>
    <definedName name="S13P2" localSheetId="8">#REF!</definedName>
    <definedName name="S13P2">#REF!</definedName>
    <definedName name="S13P20" localSheetId="2">#REF!</definedName>
    <definedName name="S13P20" localSheetId="5">#REF!</definedName>
    <definedName name="S13P20" localSheetId="7">#REF!</definedName>
    <definedName name="S13P20" localSheetId="8">#REF!</definedName>
    <definedName name="S13P20">#REF!</definedName>
    <definedName name="S13P21" localSheetId="2">#REF!</definedName>
    <definedName name="S13P21" localSheetId="5">#REF!</definedName>
    <definedName name="S13P21" localSheetId="7">#REF!</definedName>
    <definedName name="S13P21" localSheetId="8">#REF!</definedName>
    <definedName name="S13P21">#REF!</definedName>
    <definedName name="S13P22" localSheetId="2">#REF!</definedName>
    <definedName name="S13P22" localSheetId="5">#REF!</definedName>
    <definedName name="S13P22" localSheetId="7">#REF!</definedName>
    <definedName name="S13P22" localSheetId="8">#REF!</definedName>
    <definedName name="S13P22">#REF!</definedName>
    <definedName name="S13P23" localSheetId="2">#REF!</definedName>
    <definedName name="S13P23" localSheetId="5">#REF!</definedName>
    <definedName name="S13P23" localSheetId="7">#REF!</definedName>
    <definedName name="S13P23" localSheetId="8">#REF!</definedName>
    <definedName name="S13P23">#REF!</definedName>
    <definedName name="S13P24" localSheetId="2">#REF!</definedName>
    <definedName name="S13P24" localSheetId="5">#REF!</definedName>
    <definedName name="S13P24" localSheetId="7">#REF!</definedName>
    <definedName name="S13P24" localSheetId="8">#REF!</definedName>
    <definedName name="S13P24">#REF!</definedName>
    <definedName name="S13P3" localSheetId="2">#REF!</definedName>
    <definedName name="S13P3" localSheetId="5">#REF!</definedName>
    <definedName name="S13P3" localSheetId="7">#REF!</definedName>
    <definedName name="S13P3" localSheetId="8">#REF!</definedName>
    <definedName name="S13P3">#REF!</definedName>
    <definedName name="S13P4" localSheetId="2">#REF!</definedName>
    <definedName name="S13P4" localSheetId="5">#REF!</definedName>
    <definedName name="S13P4" localSheetId="7">#REF!</definedName>
    <definedName name="S13P4" localSheetId="8">#REF!</definedName>
    <definedName name="S13P4">#REF!</definedName>
    <definedName name="S13P5" localSheetId="2">#REF!</definedName>
    <definedName name="S13P5" localSheetId="5">#REF!</definedName>
    <definedName name="S13P5" localSheetId="7">#REF!</definedName>
    <definedName name="S13P5" localSheetId="8">#REF!</definedName>
    <definedName name="S13P5">#REF!</definedName>
    <definedName name="S13P6" localSheetId="2">#REF!</definedName>
    <definedName name="S13P6" localSheetId="5">#REF!</definedName>
    <definedName name="S13P6" localSheetId="7">#REF!</definedName>
    <definedName name="S13P6" localSheetId="8">#REF!</definedName>
    <definedName name="S13P6">#REF!</definedName>
    <definedName name="S13P7" localSheetId="2">#REF!</definedName>
    <definedName name="S13P7" localSheetId="5">#REF!</definedName>
    <definedName name="S13P7" localSheetId="7">#REF!</definedName>
    <definedName name="S13P7" localSheetId="8">#REF!</definedName>
    <definedName name="S13P7">#REF!</definedName>
    <definedName name="S13P8" localSheetId="2">#REF!</definedName>
    <definedName name="S13P8" localSheetId="5">#REF!</definedName>
    <definedName name="S13P8" localSheetId="7">#REF!</definedName>
    <definedName name="S13P8" localSheetId="8">#REF!</definedName>
    <definedName name="S13P8">#REF!</definedName>
    <definedName name="S13P9" localSheetId="2">#REF!</definedName>
    <definedName name="S13P9" localSheetId="5">#REF!</definedName>
    <definedName name="S13P9" localSheetId="7">#REF!</definedName>
    <definedName name="S13P9" localSheetId="8">#REF!</definedName>
    <definedName name="S13P9">#REF!</definedName>
    <definedName name="S13R1" localSheetId="2">#REF!</definedName>
    <definedName name="S13R1" localSheetId="5">#REF!</definedName>
    <definedName name="S13R1" localSheetId="7">#REF!</definedName>
    <definedName name="S13R1" localSheetId="8">#REF!</definedName>
    <definedName name="S13R1">#REF!</definedName>
    <definedName name="S13R10" localSheetId="2">#REF!</definedName>
    <definedName name="S13R10" localSheetId="5">#REF!</definedName>
    <definedName name="S13R10" localSheetId="7">#REF!</definedName>
    <definedName name="S13R10" localSheetId="8">#REF!</definedName>
    <definedName name="S13R10">#REF!</definedName>
    <definedName name="S13R11" localSheetId="2">#REF!</definedName>
    <definedName name="S13R11" localSheetId="5">#REF!</definedName>
    <definedName name="S13R11" localSheetId="7">#REF!</definedName>
    <definedName name="S13R11" localSheetId="8">#REF!</definedName>
    <definedName name="S13R11">#REF!</definedName>
    <definedName name="S13R12" localSheetId="2">#REF!</definedName>
    <definedName name="S13R12" localSheetId="5">#REF!</definedName>
    <definedName name="S13R12" localSheetId="7">#REF!</definedName>
    <definedName name="S13R12" localSheetId="8">#REF!</definedName>
    <definedName name="S13R12">#REF!</definedName>
    <definedName name="S13R13" localSheetId="2">#REF!</definedName>
    <definedName name="S13R13" localSheetId="5">#REF!</definedName>
    <definedName name="S13R13" localSheetId="7">#REF!</definedName>
    <definedName name="S13R13" localSheetId="8">#REF!</definedName>
    <definedName name="S13R13">#REF!</definedName>
    <definedName name="S13R14" localSheetId="2">#REF!</definedName>
    <definedName name="S13R14" localSheetId="5">#REF!</definedName>
    <definedName name="S13R14" localSheetId="7">#REF!</definedName>
    <definedName name="S13R14" localSheetId="8">#REF!</definedName>
    <definedName name="S13R14">#REF!</definedName>
    <definedName name="S13R15" localSheetId="2">#REF!</definedName>
    <definedName name="S13R15" localSheetId="5">#REF!</definedName>
    <definedName name="S13R15" localSheetId="7">#REF!</definedName>
    <definedName name="S13R15" localSheetId="8">#REF!</definedName>
    <definedName name="S13R15">#REF!</definedName>
    <definedName name="S13R16" localSheetId="2">#REF!</definedName>
    <definedName name="S13R16" localSheetId="5">#REF!</definedName>
    <definedName name="S13R16" localSheetId="7">#REF!</definedName>
    <definedName name="S13R16" localSheetId="8">#REF!</definedName>
    <definedName name="S13R16">#REF!</definedName>
    <definedName name="S13R17" localSheetId="2">#REF!</definedName>
    <definedName name="S13R17" localSheetId="5">#REF!</definedName>
    <definedName name="S13R17" localSheetId="7">#REF!</definedName>
    <definedName name="S13R17" localSheetId="8">#REF!</definedName>
    <definedName name="S13R17">#REF!</definedName>
    <definedName name="S13R18" localSheetId="2">#REF!</definedName>
    <definedName name="S13R18" localSheetId="5">#REF!</definedName>
    <definedName name="S13R18" localSheetId="7">#REF!</definedName>
    <definedName name="S13R18" localSheetId="8">#REF!</definedName>
    <definedName name="S13R18">#REF!</definedName>
    <definedName name="S13R19" localSheetId="2">#REF!</definedName>
    <definedName name="S13R19" localSheetId="5">#REF!</definedName>
    <definedName name="S13R19" localSheetId="7">#REF!</definedName>
    <definedName name="S13R19" localSheetId="8">#REF!</definedName>
    <definedName name="S13R19">#REF!</definedName>
    <definedName name="S13R2" localSheetId="2">#REF!</definedName>
    <definedName name="S13R2" localSheetId="5">#REF!</definedName>
    <definedName name="S13R2" localSheetId="7">#REF!</definedName>
    <definedName name="S13R2" localSheetId="8">#REF!</definedName>
    <definedName name="S13R2">#REF!</definedName>
    <definedName name="S13R20" localSheetId="2">#REF!</definedName>
    <definedName name="S13R20" localSheetId="5">#REF!</definedName>
    <definedName name="S13R20" localSheetId="7">#REF!</definedName>
    <definedName name="S13R20" localSheetId="8">#REF!</definedName>
    <definedName name="S13R20">#REF!</definedName>
    <definedName name="S13R21" localSheetId="2">#REF!</definedName>
    <definedName name="S13R21" localSheetId="5">#REF!</definedName>
    <definedName name="S13R21" localSheetId="7">#REF!</definedName>
    <definedName name="S13R21" localSheetId="8">#REF!</definedName>
    <definedName name="S13R21">#REF!</definedName>
    <definedName name="S13R22" localSheetId="2">#REF!</definedName>
    <definedName name="S13R22" localSheetId="5">#REF!</definedName>
    <definedName name="S13R22" localSheetId="7">#REF!</definedName>
    <definedName name="S13R22" localSheetId="8">#REF!</definedName>
    <definedName name="S13R22">#REF!</definedName>
    <definedName name="S13R23" localSheetId="2">#REF!</definedName>
    <definedName name="S13R23" localSheetId="5">#REF!</definedName>
    <definedName name="S13R23" localSheetId="7">#REF!</definedName>
    <definedName name="S13R23" localSheetId="8">#REF!</definedName>
    <definedName name="S13R23">#REF!</definedName>
    <definedName name="S13R24" localSheetId="2">#REF!</definedName>
    <definedName name="S13R24" localSheetId="5">#REF!</definedName>
    <definedName name="S13R24" localSheetId="7">#REF!</definedName>
    <definedName name="S13R24" localSheetId="8">#REF!</definedName>
    <definedName name="S13R24">#REF!</definedName>
    <definedName name="S13R3" localSheetId="2">#REF!</definedName>
    <definedName name="S13R3" localSheetId="5">#REF!</definedName>
    <definedName name="S13R3" localSheetId="7">#REF!</definedName>
    <definedName name="S13R3" localSheetId="8">#REF!</definedName>
    <definedName name="S13R3">#REF!</definedName>
    <definedName name="S13R4" localSheetId="2">#REF!</definedName>
    <definedName name="S13R4" localSheetId="5">#REF!</definedName>
    <definedName name="S13R4" localSheetId="7">#REF!</definedName>
    <definedName name="S13R4" localSheetId="8">#REF!</definedName>
    <definedName name="S13R4">#REF!</definedName>
    <definedName name="S13R5" localSheetId="2">#REF!</definedName>
    <definedName name="S13R5" localSheetId="5">#REF!</definedName>
    <definedName name="S13R5" localSheetId="7">#REF!</definedName>
    <definedName name="S13R5" localSheetId="8">#REF!</definedName>
    <definedName name="S13R5">#REF!</definedName>
    <definedName name="S13R6" localSheetId="2">#REF!</definedName>
    <definedName name="S13R6" localSheetId="5">#REF!</definedName>
    <definedName name="S13R6" localSheetId="7">#REF!</definedName>
    <definedName name="S13R6" localSheetId="8">#REF!</definedName>
    <definedName name="S13R6">#REF!</definedName>
    <definedName name="S13R7" localSheetId="2">#REF!</definedName>
    <definedName name="S13R7" localSheetId="5">#REF!</definedName>
    <definedName name="S13R7" localSheetId="7">#REF!</definedName>
    <definedName name="S13R7" localSheetId="8">#REF!</definedName>
    <definedName name="S13R7">#REF!</definedName>
    <definedName name="S13R8" localSheetId="2">#REF!</definedName>
    <definedName name="S13R8" localSheetId="5">#REF!</definedName>
    <definedName name="S13R8" localSheetId="7">#REF!</definedName>
    <definedName name="S13R8" localSheetId="8">#REF!</definedName>
    <definedName name="S13R8">#REF!</definedName>
    <definedName name="S13R9" localSheetId="2">#REF!</definedName>
    <definedName name="S13R9" localSheetId="5">#REF!</definedName>
    <definedName name="S13R9" localSheetId="7">#REF!</definedName>
    <definedName name="S13R9" localSheetId="8">#REF!</definedName>
    <definedName name="S13R9">#REF!</definedName>
    <definedName name="S14P1" localSheetId="2">#REF!</definedName>
    <definedName name="S14P1" localSheetId="5">#REF!</definedName>
    <definedName name="S14P1" localSheetId="7">#REF!</definedName>
    <definedName name="S14P1" localSheetId="8">#REF!</definedName>
    <definedName name="S14P1">#REF!</definedName>
    <definedName name="S14P10" localSheetId="2">#REF!</definedName>
    <definedName name="S14P10" localSheetId="5">#REF!</definedName>
    <definedName name="S14P10" localSheetId="7">#REF!</definedName>
    <definedName name="S14P10" localSheetId="8">#REF!</definedName>
    <definedName name="S14P10">#REF!</definedName>
    <definedName name="S14P11" localSheetId="2">#REF!</definedName>
    <definedName name="S14P11" localSheetId="5">#REF!</definedName>
    <definedName name="S14P11" localSheetId="7">#REF!</definedName>
    <definedName name="S14P11" localSheetId="8">#REF!</definedName>
    <definedName name="S14P11">#REF!</definedName>
    <definedName name="S14P12" localSheetId="2">#REF!</definedName>
    <definedName name="S14P12" localSheetId="5">#REF!</definedName>
    <definedName name="S14P12" localSheetId="7">#REF!</definedName>
    <definedName name="S14P12" localSheetId="8">#REF!</definedName>
    <definedName name="S14P12">#REF!</definedName>
    <definedName name="S14P13" localSheetId="2">#REF!</definedName>
    <definedName name="S14P13" localSheetId="5">#REF!</definedName>
    <definedName name="S14P13" localSheetId="7">#REF!</definedName>
    <definedName name="S14P13" localSheetId="8">#REF!</definedName>
    <definedName name="S14P13">#REF!</definedName>
    <definedName name="S14P14" localSheetId="2">#REF!</definedName>
    <definedName name="S14P14" localSheetId="5">#REF!</definedName>
    <definedName name="S14P14" localSheetId="7">#REF!</definedName>
    <definedName name="S14P14" localSheetId="8">#REF!</definedName>
    <definedName name="S14P14">#REF!</definedName>
    <definedName name="S14P15" localSheetId="2">#REF!</definedName>
    <definedName name="S14P15" localSheetId="5">#REF!</definedName>
    <definedName name="S14P15" localSheetId="7">#REF!</definedName>
    <definedName name="S14P15" localSheetId="8">#REF!</definedName>
    <definedName name="S14P15">#REF!</definedName>
    <definedName name="S14P16" localSheetId="2">#REF!</definedName>
    <definedName name="S14P16" localSheetId="5">#REF!</definedName>
    <definedName name="S14P16" localSheetId="7">#REF!</definedName>
    <definedName name="S14P16" localSheetId="8">#REF!</definedName>
    <definedName name="S14P16">#REF!</definedName>
    <definedName name="S14P17" localSheetId="2">#REF!</definedName>
    <definedName name="S14P17" localSheetId="5">#REF!</definedName>
    <definedName name="S14P17" localSheetId="7">#REF!</definedName>
    <definedName name="S14P17" localSheetId="8">#REF!</definedName>
    <definedName name="S14P17">#REF!</definedName>
    <definedName name="S14P18" localSheetId="2">#REF!</definedName>
    <definedName name="S14P18" localSheetId="5">#REF!</definedName>
    <definedName name="S14P18" localSheetId="7">#REF!</definedName>
    <definedName name="S14P18" localSheetId="8">#REF!</definedName>
    <definedName name="S14P18">#REF!</definedName>
    <definedName name="S14P19" localSheetId="2">#REF!</definedName>
    <definedName name="S14P19" localSheetId="5">#REF!</definedName>
    <definedName name="S14P19" localSheetId="7">#REF!</definedName>
    <definedName name="S14P19" localSheetId="8">#REF!</definedName>
    <definedName name="S14P19">#REF!</definedName>
    <definedName name="S14P2" localSheetId="2">#REF!</definedName>
    <definedName name="S14P2" localSheetId="5">#REF!</definedName>
    <definedName name="S14P2" localSheetId="7">#REF!</definedName>
    <definedName name="S14P2" localSheetId="8">#REF!</definedName>
    <definedName name="S14P2">#REF!</definedName>
    <definedName name="S14P20" localSheetId="2">#REF!</definedName>
    <definedName name="S14P20" localSheetId="5">#REF!</definedName>
    <definedName name="S14P20" localSheetId="7">#REF!</definedName>
    <definedName name="S14P20" localSheetId="8">#REF!</definedName>
    <definedName name="S14P20">#REF!</definedName>
    <definedName name="S14P21" localSheetId="2">#REF!</definedName>
    <definedName name="S14P21" localSheetId="5">#REF!</definedName>
    <definedName name="S14P21" localSheetId="7">#REF!</definedName>
    <definedName name="S14P21" localSheetId="8">#REF!</definedName>
    <definedName name="S14P21">#REF!</definedName>
    <definedName name="S14P22" localSheetId="2">#REF!</definedName>
    <definedName name="S14P22" localSheetId="5">#REF!</definedName>
    <definedName name="S14P22" localSheetId="7">#REF!</definedName>
    <definedName name="S14P22" localSheetId="8">#REF!</definedName>
    <definedName name="S14P22">#REF!</definedName>
    <definedName name="S14P23" localSheetId="2">#REF!</definedName>
    <definedName name="S14P23" localSheetId="5">#REF!</definedName>
    <definedName name="S14P23" localSheetId="7">#REF!</definedName>
    <definedName name="S14P23" localSheetId="8">#REF!</definedName>
    <definedName name="S14P23">#REF!</definedName>
    <definedName name="S14P24" localSheetId="2">#REF!</definedName>
    <definedName name="S14P24" localSheetId="5">#REF!</definedName>
    <definedName name="S14P24" localSheetId="7">#REF!</definedName>
    <definedName name="S14P24" localSheetId="8">#REF!</definedName>
    <definedName name="S14P24">#REF!</definedName>
    <definedName name="S14P3" localSheetId="2">#REF!</definedName>
    <definedName name="S14P3" localSheetId="5">#REF!</definedName>
    <definedName name="S14P3" localSheetId="7">#REF!</definedName>
    <definedName name="S14P3" localSheetId="8">#REF!</definedName>
    <definedName name="S14P3">#REF!</definedName>
    <definedName name="S14P4" localSheetId="2">#REF!</definedName>
    <definedName name="S14P4" localSheetId="5">#REF!</definedName>
    <definedName name="S14P4" localSheetId="7">#REF!</definedName>
    <definedName name="S14P4" localSheetId="8">#REF!</definedName>
    <definedName name="S14P4">#REF!</definedName>
    <definedName name="S14P5" localSheetId="2">#REF!</definedName>
    <definedName name="S14P5" localSheetId="5">#REF!</definedName>
    <definedName name="S14P5" localSheetId="7">#REF!</definedName>
    <definedName name="S14P5" localSheetId="8">#REF!</definedName>
    <definedName name="S14P5">#REF!</definedName>
    <definedName name="S14P6" localSheetId="2">#REF!</definedName>
    <definedName name="S14P6" localSheetId="5">#REF!</definedName>
    <definedName name="S14P6" localSheetId="7">#REF!</definedName>
    <definedName name="S14P6" localSheetId="8">#REF!</definedName>
    <definedName name="S14P6">#REF!</definedName>
    <definedName name="S14P7" localSheetId="2">#REF!</definedName>
    <definedName name="S14P7" localSheetId="5">#REF!</definedName>
    <definedName name="S14P7" localSheetId="7">#REF!</definedName>
    <definedName name="S14P7" localSheetId="8">#REF!</definedName>
    <definedName name="S14P7">#REF!</definedName>
    <definedName name="S14P8" localSheetId="2">#REF!</definedName>
    <definedName name="S14P8" localSheetId="5">#REF!</definedName>
    <definedName name="S14P8" localSheetId="7">#REF!</definedName>
    <definedName name="S14P8" localSheetId="8">#REF!</definedName>
    <definedName name="S14P8">#REF!</definedName>
    <definedName name="S14P9" localSheetId="2">#REF!</definedName>
    <definedName name="S14P9" localSheetId="5">#REF!</definedName>
    <definedName name="S14P9" localSheetId="7">#REF!</definedName>
    <definedName name="S14P9" localSheetId="8">#REF!</definedName>
    <definedName name="S14P9">#REF!</definedName>
    <definedName name="S14R1" localSheetId="2">#REF!</definedName>
    <definedName name="S14R1" localSheetId="5">#REF!</definedName>
    <definedName name="S14R1" localSheetId="7">#REF!</definedName>
    <definedName name="S14R1" localSheetId="8">#REF!</definedName>
    <definedName name="S14R1">#REF!</definedName>
    <definedName name="S14R10" localSheetId="2">#REF!</definedName>
    <definedName name="S14R10" localSheetId="5">#REF!</definedName>
    <definedName name="S14R10" localSheetId="7">#REF!</definedName>
    <definedName name="S14R10" localSheetId="8">#REF!</definedName>
    <definedName name="S14R10">#REF!</definedName>
    <definedName name="S14R11" localSheetId="2">#REF!</definedName>
    <definedName name="S14R11" localSheetId="5">#REF!</definedName>
    <definedName name="S14R11" localSheetId="7">#REF!</definedName>
    <definedName name="S14R11" localSheetId="8">#REF!</definedName>
    <definedName name="S14R11">#REF!</definedName>
    <definedName name="S14R12" localSheetId="2">#REF!</definedName>
    <definedName name="S14R12" localSheetId="5">#REF!</definedName>
    <definedName name="S14R12" localSheetId="7">#REF!</definedName>
    <definedName name="S14R12" localSheetId="8">#REF!</definedName>
    <definedName name="S14R12">#REF!</definedName>
    <definedName name="S14R13" localSheetId="2">#REF!</definedName>
    <definedName name="S14R13" localSheetId="5">#REF!</definedName>
    <definedName name="S14R13" localSheetId="7">#REF!</definedName>
    <definedName name="S14R13" localSheetId="8">#REF!</definedName>
    <definedName name="S14R13">#REF!</definedName>
    <definedName name="S14R14" localSheetId="2">#REF!</definedName>
    <definedName name="S14R14" localSheetId="5">#REF!</definedName>
    <definedName name="S14R14" localSheetId="7">#REF!</definedName>
    <definedName name="S14R14" localSheetId="8">#REF!</definedName>
    <definedName name="S14R14">#REF!</definedName>
    <definedName name="S14R15" localSheetId="2">#REF!</definedName>
    <definedName name="S14R15" localSheetId="5">#REF!</definedName>
    <definedName name="S14R15" localSheetId="7">#REF!</definedName>
    <definedName name="S14R15" localSheetId="8">#REF!</definedName>
    <definedName name="S14R15">#REF!</definedName>
    <definedName name="S14R16" localSheetId="2">#REF!</definedName>
    <definedName name="S14R16" localSheetId="5">#REF!</definedName>
    <definedName name="S14R16" localSheetId="7">#REF!</definedName>
    <definedName name="S14R16" localSheetId="8">#REF!</definedName>
    <definedName name="S14R16">#REF!</definedName>
    <definedName name="S14R17" localSheetId="2">#REF!</definedName>
    <definedName name="S14R17" localSheetId="5">#REF!</definedName>
    <definedName name="S14R17" localSheetId="7">#REF!</definedName>
    <definedName name="S14R17" localSheetId="8">#REF!</definedName>
    <definedName name="S14R17">#REF!</definedName>
    <definedName name="S14R18" localSheetId="2">#REF!</definedName>
    <definedName name="S14R18" localSheetId="5">#REF!</definedName>
    <definedName name="S14R18" localSheetId="7">#REF!</definedName>
    <definedName name="S14R18" localSheetId="8">#REF!</definedName>
    <definedName name="S14R18">#REF!</definedName>
    <definedName name="S14R19" localSheetId="2">#REF!</definedName>
    <definedName name="S14R19" localSheetId="5">#REF!</definedName>
    <definedName name="S14R19" localSheetId="7">#REF!</definedName>
    <definedName name="S14R19" localSheetId="8">#REF!</definedName>
    <definedName name="S14R19">#REF!</definedName>
    <definedName name="S14R2" localSheetId="2">#REF!</definedName>
    <definedName name="S14R2" localSheetId="5">#REF!</definedName>
    <definedName name="S14R2" localSheetId="7">#REF!</definedName>
    <definedName name="S14R2" localSheetId="8">#REF!</definedName>
    <definedName name="S14R2">#REF!</definedName>
    <definedName name="S14R20" localSheetId="2">#REF!</definedName>
    <definedName name="S14R20" localSheetId="5">#REF!</definedName>
    <definedName name="S14R20" localSheetId="7">#REF!</definedName>
    <definedName name="S14R20" localSheetId="8">#REF!</definedName>
    <definedName name="S14R20">#REF!</definedName>
    <definedName name="S14R21" localSheetId="2">#REF!</definedName>
    <definedName name="S14R21" localSheetId="5">#REF!</definedName>
    <definedName name="S14R21" localSheetId="7">#REF!</definedName>
    <definedName name="S14R21" localSheetId="8">#REF!</definedName>
    <definedName name="S14R21">#REF!</definedName>
    <definedName name="S14R22" localSheetId="2">#REF!</definedName>
    <definedName name="S14R22" localSheetId="5">#REF!</definedName>
    <definedName name="S14R22" localSheetId="7">#REF!</definedName>
    <definedName name="S14R22" localSheetId="8">#REF!</definedName>
    <definedName name="S14R22">#REF!</definedName>
    <definedName name="S14R23" localSheetId="2">#REF!</definedName>
    <definedName name="S14R23" localSheetId="5">#REF!</definedName>
    <definedName name="S14R23" localSheetId="7">#REF!</definedName>
    <definedName name="S14R23" localSheetId="8">#REF!</definedName>
    <definedName name="S14R23">#REF!</definedName>
    <definedName name="S14R24" localSheetId="2">#REF!</definedName>
    <definedName name="S14R24" localSheetId="5">#REF!</definedName>
    <definedName name="S14R24" localSheetId="7">#REF!</definedName>
    <definedName name="S14R24" localSheetId="8">#REF!</definedName>
    <definedName name="S14R24">#REF!</definedName>
    <definedName name="S14R3" localSheetId="2">#REF!</definedName>
    <definedName name="S14R3" localSheetId="5">#REF!</definedName>
    <definedName name="S14R3" localSheetId="7">#REF!</definedName>
    <definedName name="S14R3" localSheetId="8">#REF!</definedName>
    <definedName name="S14R3">#REF!</definedName>
    <definedName name="S14R4" localSheetId="2">#REF!</definedName>
    <definedName name="S14R4" localSheetId="5">#REF!</definedName>
    <definedName name="S14R4" localSheetId="7">#REF!</definedName>
    <definedName name="S14R4" localSheetId="8">#REF!</definedName>
    <definedName name="S14R4">#REF!</definedName>
    <definedName name="S14R5" localSheetId="2">#REF!</definedName>
    <definedName name="S14R5" localSheetId="5">#REF!</definedName>
    <definedName name="S14R5" localSheetId="7">#REF!</definedName>
    <definedName name="S14R5" localSheetId="8">#REF!</definedName>
    <definedName name="S14R5">#REF!</definedName>
    <definedName name="S14R6" localSheetId="2">#REF!</definedName>
    <definedName name="S14R6" localSheetId="5">#REF!</definedName>
    <definedName name="S14R6" localSheetId="7">#REF!</definedName>
    <definedName name="S14R6" localSheetId="8">#REF!</definedName>
    <definedName name="S14R6">#REF!</definedName>
    <definedName name="S14R7" localSheetId="2">#REF!</definedName>
    <definedName name="S14R7" localSheetId="5">#REF!</definedName>
    <definedName name="S14R7" localSheetId="7">#REF!</definedName>
    <definedName name="S14R7" localSheetId="8">#REF!</definedName>
    <definedName name="S14R7">#REF!</definedName>
    <definedName name="S14R8" localSheetId="2">#REF!</definedName>
    <definedName name="S14R8" localSheetId="5">#REF!</definedName>
    <definedName name="S14R8" localSheetId="7">#REF!</definedName>
    <definedName name="S14R8" localSheetId="8">#REF!</definedName>
    <definedName name="S14R8">#REF!</definedName>
    <definedName name="S14R9" localSheetId="2">#REF!</definedName>
    <definedName name="S14R9" localSheetId="5">#REF!</definedName>
    <definedName name="S14R9" localSheetId="7">#REF!</definedName>
    <definedName name="S14R9" localSheetId="8">#REF!</definedName>
    <definedName name="S14R9">#REF!</definedName>
    <definedName name="S15P1" localSheetId="2">#REF!</definedName>
    <definedName name="S15P1" localSheetId="5">#REF!</definedName>
    <definedName name="S15P1" localSheetId="7">#REF!</definedName>
    <definedName name="S15P1" localSheetId="8">#REF!</definedName>
    <definedName name="S15P1">#REF!</definedName>
    <definedName name="S15P10" localSheetId="2">#REF!</definedName>
    <definedName name="S15P10" localSheetId="5">#REF!</definedName>
    <definedName name="S15P10" localSheetId="7">#REF!</definedName>
    <definedName name="S15P10" localSheetId="8">#REF!</definedName>
    <definedName name="S15P10">#REF!</definedName>
    <definedName name="S15P11" localSheetId="2">#REF!</definedName>
    <definedName name="S15P11" localSheetId="5">#REF!</definedName>
    <definedName name="S15P11" localSheetId="7">#REF!</definedName>
    <definedName name="S15P11" localSheetId="8">#REF!</definedName>
    <definedName name="S15P11">#REF!</definedName>
    <definedName name="S15P12" localSheetId="2">#REF!</definedName>
    <definedName name="S15P12" localSheetId="5">#REF!</definedName>
    <definedName name="S15P12" localSheetId="7">#REF!</definedName>
    <definedName name="S15P12" localSheetId="8">#REF!</definedName>
    <definedName name="S15P12">#REF!</definedName>
    <definedName name="S15P13" localSheetId="2">#REF!</definedName>
    <definedName name="S15P13" localSheetId="5">#REF!</definedName>
    <definedName name="S15P13" localSheetId="7">#REF!</definedName>
    <definedName name="S15P13" localSheetId="8">#REF!</definedName>
    <definedName name="S15P13">#REF!</definedName>
    <definedName name="S15P14" localSheetId="2">#REF!</definedName>
    <definedName name="S15P14" localSheetId="5">#REF!</definedName>
    <definedName name="S15P14" localSheetId="7">#REF!</definedName>
    <definedName name="S15P14" localSheetId="8">#REF!</definedName>
    <definedName name="S15P14">#REF!</definedName>
    <definedName name="S15P15" localSheetId="2">#REF!</definedName>
    <definedName name="S15P15" localSheetId="5">#REF!</definedName>
    <definedName name="S15P15" localSheetId="7">#REF!</definedName>
    <definedName name="S15P15" localSheetId="8">#REF!</definedName>
    <definedName name="S15P15">#REF!</definedName>
    <definedName name="S15P16" localSheetId="2">#REF!</definedName>
    <definedName name="S15P16" localSheetId="5">#REF!</definedName>
    <definedName name="S15P16" localSheetId="7">#REF!</definedName>
    <definedName name="S15P16" localSheetId="8">#REF!</definedName>
    <definedName name="S15P16">#REF!</definedName>
    <definedName name="S15P17" localSheetId="2">#REF!</definedName>
    <definedName name="S15P17" localSheetId="5">#REF!</definedName>
    <definedName name="S15P17" localSheetId="7">#REF!</definedName>
    <definedName name="S15P17" localSheetId="8">#REF!</definedName>
    <definedName name="S15P17">#REF!</definedName>
    <definedName name="S15P18" localSheetId="2">#REF!</definedName>
    <definedName name="S15P18" localSheetId="5">#REF!</definedName>
    <definedName name="S15P18" localSheetId="7">#REF!</definedName>
    <definedName name="S15P18" localSheetId="8">#REF!</definedName>
    <definedName name="S15P18">#REF!</definedName>
    <definedName name="S15P19" localSheetId="2">#REF!</definedName>
    <definedName name="S15P19" localSheetId="5">#REF!</definedName>
    <definedName name="S15P19" localSheetId="7">#REF!</definedName>
    <definedName name="S15P19" localSheetId="8">#REF!</definedName>
    <definedName name="S15P19">#REF!</definedName>
    <definedName name="S15P2" localSheetId="2">#REF!</definedName>
    <definedName name="S15P2" localSheetId="5">#REF!</definedName>
    <definedName name="S15P2" localSheetId="7">#REF!</definedName>
    <definedName name="S15P2" localSheetId="8">#REF!</definedName>
    <definedName name="S15P2">#REF!</definedName>
    <definedName name="S15P20" localSheetId="2">#REF!</definedName>
    <definedName name="S15P20" localSheetId="5">#REF!</definedName>
    <definedName name="S15P20" localSheetId="7">#REF!</definedName>
    <definedName name="S15P20" localSheetId="8">#REF!</definedName>
    <definedName name="S15P20">#REF!</definedName>
    <definedName name="S15P21" localSheetId="2">#REF!</definedName>
    <definedName name="S15P21" localSheetId="5">#REF!</definedName>
    <definedName name="S15P21" localSheetId="7">#REF!</definedName>
    <definedName name="S15P21" localSheetId="8">#REF!</definedName>
    <definedName name="S15P21">#REF!</definedName>
    <definedName name="S15P22" localSheetId="2">#REF!</definedName>
    <definedName name="S15P22" localSheetId="5">#REF!</definedName>
    <definedName name="S15P22" localSheetId="7">#REF!</definedName>
    <definedName name="S15P22" localSheetId="8">#REF!</definedName>
    <definedName name="S15P22">#REF!</definedName>
    <definedName name="S15P23" localSheetId="2">#REF!</definedName>
    <definedName name="S15P23" localSheetId="5">#REF!</definedName>
    <definedName name="S15P23" localSheetId="7">#REF!</definedName>
    <definedName name="S15P23" localSheetId="8">#REF!</definedName>
    <definedName name="S15P23">#REF!</definedName>
    <definedName name="S15P24" localSheetId="2">#REF!</definedName>
    <definedName name="S15P24" localSheetId="5">#REF!</definedName>
    <definedName name="S15P24" localSheetId="7">#REF!</definedName>
    <definedName name="S15P24" localSheetId="8">#REF!</definedName>
    <definedName name="S15P24">#REF!</definedName>
    <definedName name="S15P3" localSheetId="2">#REF!</definedName>
    <definedName name="S15P3" localSheetId="5">#REF!</definedName>
    <definedName name="S15P3" localSheetId="7">#REF!</definedName>
    <definedName name="S15P3" localSheetId="8">#REF!</definedName>
    <definedName name="S15P3">#REF!</definedName>
    <definedName name="S15P4" localSheetId="2">#REF!</definedName>
    <definedName name="S15P4" localSheetId="5">#REF!</definedName>
    <definedName name="S15P4" localSheetId="7">#REF!</definedName>
    <definedName name="S15P4" localSheetId="8">#REF!</definedName>
    <definedName name="S15P4">#REF!</definedName>
    <definedName name="S15P5" localSheetId="2">#REF!</definedName>
    <definedName name="S15P5" localSheetId="5">#REF!</definedName>
    <definedName name="S15P5" localSheetId="7">#REF!</definedName>
    <definedName name="S15P5" localSheetId="8">#REF!</definedName>
    <definedName name="S15P5">#REF!</definedName>
    <definedName name="S15P6" localSheetId="2">#REF!</definedName>
    <definedName name="S15P6" localSheetId="5">#REF!</definedName>
    <definedName name="S15P6" localSheetId="7">#REF!</definedName>
    <definedName name="S15P6" localSheetId="8">#REF!</definedName>
    <definedName name="S15P6">#REF!</definedName>
    <definedName name="S15P7" localSheetId="2">#REF!</definedName>
    <definedName name="S15P7" localSheetId="5">#REF!</definedName>
    <definedName name="S15P7" localSheetId="7">#REF!</definedName>
    <definedName name="S15P7" localSheetId="8">#REF!</definedName>
    <definedName name="S15P7">#REF!</definedName>
    <definedName name="S15P8" localSheetId="2">#REF!</definedName>
    <definedName name="S15P8" localSheetId="5">#REF!</definedName>
    <definedName name="S15P8" localSheetId="7">#REF!</definedName>
    <definedName name="S15P8" localSheetId="8">#REF!</definedName>
    <definedName name="S15P8">#REF!</definedName>
    <definedName name="S15P9" localSheetId="2">#REF!</definedName>
    <definedName name="S15P9" localSheetId="5">#REF!</definedName>
    <definedName name="S15P9" localSheetId="7">#REF!</definedName>
    <definedName name="S15P9" localSheetId="8">#REF!</definedName>
    <definedName name="S15P9">#REF!</definedName>
    <definedName name="S15R1" localSheetId="2">#REF!</definedName>
    <definedName name="S15R1" localSheetId="5">#REF!</definedName>
    <definedName name="S15R1" localSheetId="7">#REF!</definedName>
    <definedName name="S15R1" localSheetId="8">#REF!</definedName>
    <definedName name="S15R1">#REF!</definedName>
    <definedName name="S15R10" localSheetId="2">#REF!</definedName>
    <definedName name="S15R10" localSheetId="5">#REF!</definedName>
    <definedName name="S15R10" localSheetId="7">#REF!</definedName>
    <definedName name="S15R10" localSheetId="8">#REF!</definedName>
    <definedName name="S15R10">#REF!</definedName>
    <definedName name="S15R11" localSheetId="2">#REF!</definedName>
    <definedName name="S15R11" localSheetId="5">#REF!</definedName>
    <definedName name="S15R11" localSheetId="7">#REF!</definedName>
    <definedName name="S15R11" localSheetId="8">#REF!</definedName>
    <definedName name="S15R11">#REF!</definedName>
    <definedName name="S15R12" localSheetId="2">#REF!</definedName>
    <definedName name="S15R12" localSheetId="5">#REF!</definedName>
    <definedName name="S15R12" localSheetId="7">#REF!</definedName>
    <definedName name="S15R12" localSheetId="8">#REF!</definedName>
    <definedName name="S15R12">#REF!</definedName>
    <definedName name="S15R13" localSheetId="2">#REF!</definedName>
    <definedName name="S15R13" localSheetId="5">#REF!</definedName>
    <definedName name="S15R13" localSheetId="7">#REF!</definedName>
    <definedName name="S15R13" localSheetId="8">#REF!</definedName>
    <definedName name="S15R13">#REF!</definedName>
    <definedName name="S15R14" localSheetId="2">#REF!</definedName>
    <definedName name="S15R14" localSheetId="5">#REF!</definedName>
    <definedName name="S15R14" localSheetId="7">#REF!</definedName>
    <definedName name="S15R14" localSheetId="8">#REF!</definedName>
    <definedName name="S15R14">#REF!</definedName>
    <definedName name="S15R15" localSheetId="2">#REF!</definedName>
    <definedName name="S15R15" localSheetId="5">#REF!</definedName>
    <definedName name="S15R15" localSheetId="7">#REF!</definedName>
    <definedName name="S15R15" localSheetId="8">#REF!</definedName>
    <definedName name="S15R15">#REF!</definedName>
    <definedName name="S15R16" localSheetId="2">#REF!</definedName>
    <definedName name="S15R16" localSheetId="5">#REF!</definedName>
    <definedName name="S15R16" localSheetId="7">#REF!</definedName>
    <definedName name="S15R16" localSheetId="8">#REF!</definedName>
    <definedName name="S15R16">#REF!</definedName>
    <definedName name="S15R17" localSheetId="2">#REF!</definedName>
    <definedName name="S15R17" localSheetId="5">#REF!</definedName>
    <definedName name="S15R17" localSheetId="7">#REF!</definedName>
    <definedName name="S15R17" localSheetId="8">#REF!</definedName>
    <definedName name="S15R17">#REF!</definedName>
    <definedName name="S15R18" localSheetId="2">#REF!</definedName>
    <definedName name="S15R18" localSheetId="5">#REF!</definedName>
    <definedName name="S15R18" localSheetId="7">#REF!</definedName>
    <definedName name="S15R18" localSheetId="8">#REF!</definedName>
    <definedName name="S15R18">#REF!</definedName>
    <definedName name="S15R19" localSheetId="2">#REF!</definedName>
    <definedName name="S15R19" localSheetId="5">#REF!</definedName>
    <definedName name="S15R19" localSheetId="7">#REF!</definedName>
    <definedName name="S15R19" localSheetId="8">#REF!</definedName>
    <definedName name="S15R19">#REF!</definedName>
    <definedName name="S15R2" localSheetId="2">#REF!</definedName>
    <definedName name="S15R2" localSheetId="5">#REF!</definedName>
    <definedName name="S15R2" localSheetId="7">#REF!</definedName>
    <definedName name="S15R2" localSheetId="8">#REF!</definedName>
    <definedName name="S15R2">#REF!</definedName>
    <definedName name="S15R20" localSheetId="2">#REF!</definedName>
    <definedName name="S15R20" localSheetId="5">#REF!</definedName>
    <definedName name="S15R20" localSheetId="7">#REF!</definedName>
    <definedName name="S15R20" localSheetId="8">#REF!</definedName>
    <definedName name="S15R20">#REF!</definedName>
    <definedName name="S15R21" localSheetId="2">#REF!</definedName>
    <definedName name="S15R21" localSheetId="5">#REF!</definedName>
    <definedName name="S15R21" localSheetId="7">#REF!</definedName>
    <definedName name="S15R21" localSheetId="8">#REF!</definedName>
    <definedName name="S15R21">#REF!</definedName>
    <definedName name="S15R22" localSheetId="2">#REF!</definedName>
    <definedName name="S15R22" localSheetId="5">#REF!</definedName>
    <definedName name="S15R22" localSheetId="7">#REF!</definedName>
    <definedName name="S15R22" localSheetId="8">#REF!</definedName>
    <definedName name="S15R22">#REF!</definedName>
    <definedName name="S15R23" localSheetId="2">#REF!</definedName>
    <definedName name="S15R23" localSheetId="5">#REF!</definedName>
    <definedName name="S15R23" localSheetId="7">#REF!</definedName>
    <definedName name="S15R23" localSheetId="8">#REF!</definedName>
    <definedName name="S15R23">#REF!</definedName>
    <definedName name="S15R24" localSheetId="2">#REF!</definedName>
    <definedName name="S15R24" localSheetId="5">#REF!</definedName>
    <definedName name="S15R24" localSheetId="7">#REF!</definedName>
    <definedName name="S15R24" localSheetId="8">#REF!</definedName>
    <definedName name="S15R24">#REF!</definedName>
    <definedName name="S15R3" localSheetId="2">#REF!</definedName>
    <definedName name="S15R3" localSheetId="5">#REF!</definedName>
    <definedName name="S15R3" localSheetId="7">#REF!</definedName>
    <definedName name="S15R3" localSheetId="8">#REF!</definedName>
    <definedName name="S15R3">#REF!</definedName>
    <definedName name="S15R4" localSheetId="2">#REF!</definedName>
    <definedName name="S15R4" localSheetId="5">#REF!</definedName>
    <definedName name="S15R4" localSheetId="7">#REF!</definedName>
    <definedName name="S15R4" localSheetId="8">#REF!</definedName>
    <definedName name="S15R4">#REF!</definedName>
    <definedName name="S15R5" localSheetId="2">#REF!</definedName>
    <definedName name="S15R5" localSheetId="5">#REF!</definedName>
    <definedName name="S15R5" localSheetId="7">#REF!</definedName>
    <definedName name="S15R5" localSheetId="8">#REF!</definedName>
    <definedName name="S15R5">#REF!</definedName>
    <definedName name="S15R6" localSheetId="2">#REF!</definedName>
    <definedName name="S15R6" localSheetId="5">#REF!</definedName>
    <definedName name="S15R6" localSheetId="7">#REF!</definedName>
    <definedName name="S15R6" localSheetId="8">#REF!</definedName>
    <definedName name="S15R6">#REF!</definedName>
    <definedName name="S15R7" localSheetId="2">#REF!</definedName>
    <definedName name="S15R7" localSheetId="5">#REF!</definedName>
    <definedName name="S15R7" localSheetId="7">#REF!</definedName>
    <definedName name="S15R7" localSheetId="8">#REF!</definedName>
    <definedName name="S15R7">#REF!</definedName>
    <definedName name="S15R8" localSheetId="2">#REF!</definedName>
    <definedName name="S15R8" localSheetId="5">#REF!</definedName>
    <definedName name="S15R8" localSheetId="7">#REF!</definedName>
    <definedName name="S15R8" localSheetId="8">#REF!</definedName>
    <definedName name="S15R8">#REF!</definedName>
    <definedName name="S15R9" localSheetId="2">#REF!</definedName>
    <definedName name="S15R9" localSheetId="5">#REF!</definedName>
    <definedName name="S15R9" localSheetId="7">#REF!</definedName>
    <definedName name="S15R9" localSheetId="8">#REF!</definedName>
    <definedName name="S15R9">#REF!</definedName>
    <definedName name="S16P1" localSheetId="2">#REF!</definedName>
    <definedName name="S16P1" localSheetId="5">#REF!</definedName>
    <definedName name="S16P1" localSheetId="7">#REF!</definedName>
    <definedName name="S16P1" localSheetId="8">#REF!</definedName>
    <definedName name="S16P1">#REF!</definedName>
    <definedName name="S16P10" localSheetId="2">#REF!</definedName>
    <definedName name="S16P10" localSheetId="5">#REF!</definedName>
    <definedName name="S16P10" localSheetId="7">#REF!</definedName>
    <definedName name="S16P10" localSheetId="8">#REF!</definedName>
    <definedName name="S16P10">#REF!</definedName>
    <definedName name="S16P11" localSheetId="2">#REF!</definedName>
    <definedName name="S16P11" localSheetId="5">#REF!</definedName>
    <definedName name="S16P11" localSheetId="7">#REF!</definedName>
    <definedName name="S16P11" localSheetId="8">#REF!</definedName>
    <definedName name="S16P11">#REF!</definedName>
    <definedName name="S16P12" localSheetId="2">#REF!</definedName>
    <definedName name="S16P12" localSheetId="5">#REF!</definedName>
    <definedName name="S16P12" localSheetId="7">#REF!</definedName>
    <definedName name="S16P12" localSheetId="8">#REF!</definedName>
    <definedName name="S16P12">#REF!</definedName>
    <definedName name="S16P13" localSheetId="2">#REF!</definedName>
    <definedName name="S16P13" localSheetId="5">#REF!</definedName>
    <definedName name="S16P13" localSheetId="7">#REF!</definedName>
    <definedName name="S16P13" localSheetId="8">#REF!</definedName>
    <definedName name="S16P13">#REF!</definedName>
    <definedName name="S16P14" localSheetId="2">#REF!</definedName>
    <definedName name="S16P14" localSheetId="5">#REF!</definedName>
    <definedName name="S16P14" localSheetId="7">#REF!</definedName>
    <definedName name="S16P14" localSheetId="8">#REF!</definedName>
    <definedName name="S16P14">#REF!</definedName>
    <definedName name="S16P15" localSheetId="2">#REF!</definedName>
    <definedName name="S16P15" localSheetId="5">#REF!</definedName>
    <definedName name="S16P15" localSheetId="7">#REF!</definedName>
    <definedName name="S16P15" localSheetId="8">#REF!</definedName>
    <definedName name="S16P15">#REF!</definedName>
    <definedName name="S16P16" localSheetId="2">#REF!</definedName>
    <definedName name="S16P16" localSheetId="5">#REF!</definedName>
    <definedName name="S16P16" localSheetId="7">#REF!</definedName>
    <definedName name="S16P16" localSheetId="8">#REF!</definedName>
    <definedName name="S16P16">#REF!</definedName>
    <definedName name="S16P17" localSheetId="2">#REF!</definedName>
    <definedName name="S16P17" localSheetId="5">#REF!</definedName>
    <definedName name="S16P17" localSheetId="7">#REF!</definedName>
    <definedName name="S16P17" localSheetId="8">#REF!</definedName>
    <definedName name="S16P17">#REF!</definedName>
    <definedName name="S16P18" localSheetId="2">#REF!</definedName>
    <definedName name="S16P18" localSheetId="5">#REF!</definedName>
    <definedName name="S16P18" localSheetId="7">#REF!</definedName>
    <definedName name="S16P18" localSheetId="8">#REF!</definedName>
    <definedName name="S16P18">#REF!</definedName>
    <definedName name="S16P19" localSheetId="2">#REF!</definedName>
    <definedName name="S16P19" localSheetId="5">#REF!</definedName>
    <definedName name="S16P19" localSheetId="7">#REF!</definedName>
    <definedName name="S16P19" localSheetId="8">#REF!</definedName>
    <definedName name="S16P19">#REF!</definedName>
    <definedName name="S16P2" localSheetId="2">#REF!</definedName>
    <definedName name="S16P2" localSheetId="5">#REF!</definedName>
    <definedName name="S16P2" localSheetId="7">#REF!</definedName>
    <definedName name="S16P2" localSheetId="8">#REF!</definedName>
    <definedName name="S16P2">#REF!</definedName>
    <definedName name="S16P20" localSheetId="2">#REF!</definedName>
    <definedName name="S16P20" localSheetId="5">#REF!</definedName>
    <definedName name="S16P20" localSheetId="7">#REF!</definedName>
    <definedName name="S16P20" localSheetId="8">#REF!</definedName>
    <definedName name="S16P20">#REF!</definedName>
    <definedName name="S16P21" localSheetId="2">#REF!</definedName>
    <definedName name="S16P21" localSheetId="5">#REF!</definedName>
    <definedName name="S16P21" localSheetId="7">#REF!</definedName>
    <definedName name="S16P21" localSheetId="8">#REF!</definedName>
    <definedName name="S16P21">#REF!</definedName>
    <definedName name="S16P22" localSheetId="2">#REF!</definedName>
    <definedName name="S16P22" localSheetId="5">#REF!</definedName>
    <definedName name="S16P22" localSheetId="7">#REF!</definedName>
    <definedName name="S16P22" localSheetId="8">#REF!</definedName>
    <definedName name="S16P22">#REF!</definedName>
    <definedName name="S16P23" localSheetId="2">#REF!</definedName>
    <definedName name="S16P23" localSheetId="5">#REF!</definedName>
    <definedName name="S16P23" localSheetId="7">#REF!</definedName>
    <definedName name="S16P23" localSheetId="8">#REF!</definedName>
    <definedName name="S16P23">#REF!</definedName>
    <definedName name="S16P24" localSheetId="2">#REF!</definedName>
    <definedName name="S16P24" localSheetId="5">#REF!</definedName>
    <definedName name="S16P24" localSheetId="7">#REF!</definedName>
    <definedName name="S16P24" localSheetId="8">#REF!</definedName>
    <definedName name="S16P24">#REF!</definedName>
    <definedName name="S16P3" localSheetId="2">#REF!</definedName>
    <definedName name="S16P3" localSheetId="5">#REF!</definedName>
    <definedName name="S16P3" localSheetId="7">#REF!</definedName>
    <definedName name="S16P3" localSheetId="8">#REF!</definedName>
    <definedName name="S16P3">#REF!</definedName>
    <definedName name="S16P4" localSheetId="2">#REF!</definedName>
    <definedName name="S16P4" localSheetId="5">#REF!</definedName>
    <definedName name="S16P4" localSheetId="7">#REF!</definedName>
    <definedName name="S16P4" localSheetId="8">#REF!</definedName>
    <definedName name="S16P4">#REF!</definedName>
    <definedName name="S16P5" localSheetId="2">#REF!</definedName>
    <definedName name="S16P5" localSheetId="5">#REF!</definedName>
    <definedName name="S16P5" localSheetId="7">#REF!</definedName>
    <definedName name="S16P5" localSheetId="8">#REF!</definedName>
    <definedName name="S16P5">#REF!</definedName>
    <definedName name="S16P6" localSheetId="2">#REF!</definedName>
    <definedName name="S16P6" localSheetId="5">#REF!</definedName>
    <definedName name="S16P6" localSheetId="7">#REF!</definedName>
    <definedName name="S16P6" localSheetId="8">#REF!</definedName>
    <definedName name="S16P6">#REF!</definedName>
    <definedName name="S16P7" localSheetId="2">#REF!</definedName>
    <definedName name="S16P7" localSheetId="5">#REF!</definedName>
    <definedName name="S16P7" localSheetId="7">#REF!</definedName>
    <definedName name="S16P7" localSheetId="8">#REF!</definedName>
    <definedName name="S16P7">#REF!</definedName>
    <definedName name="S16P8" localSheetId="2">#REF!</definedName>
    <definedName name="S16P8" localSheetId="5">#REF!</definedName>
    <definedName name="S16P8" localSheetId="7">#REF!</definedName>
    <definedName name="S16P8" localSheetId="8">#REF!</definedName>
    <definedName name="S16P8">#REF!</definedName>
    <definedName name="S16P9" localSheetId="2">#REF!</definedName>
    <definedName name="S16P9" localSheetId="5">#REF!</definedName>
    <definedName name="S16P9" localSheetId="7">#REF!</definedName>
    <definedName name="S16P9" localSheetId="8">#REF!</definedName>
    <definedName name="S16P9">#REF!</definedName>
    <definedName name="S16R1" localSheetId="2">#REF!</definedName>
    <definedName name="S16R1" localSheetId="5">#REF!</definedName>
    <definedName name="S16R1" localSheetId="7">#REF!</definedName>
    <definedName name="S16R1" localSheetId="8">#REF!</definedName>
    <definedName name="S16R1">#REF!</definedName>
    <definedName name="S16R10" localSheetId="2">#REF!</definedName>
    <definedName name="S16R10" localSheetId="5">#REF!</definedName>
    <definedName name="S16R10" localSheetId="7">#REF!</definedName>
    <definedName name="S16R10" localSheetId="8">#REF!</definedName>
    <definedName name="S16R10">#REF!</definedName>
    <definedName name="S16R11" localSheetId="2">#REF!</definedName>
    <definedName name="S16R11" localSheetId="5">#REF!</definedName>
    <definedName name="S16R11" localSheetId="7">#REF!</definedName>
    <definedName name="S16R11" localSheetId="8">#REF!</definedName>
    <definedName name="S16R11">#REF!</definedName>
    <definedName name="S16R12" localSheetId="2">#REF!</definedName>
    <definedName name="S16R12" localSheetId="5">#REF!</definedName>
    <definedName name="S16R12" localSheetId="7">#REF!</definedName>
    <definedName name="S16R12" localSheetId="8">#REF!</definedName>
    <definedName name="S16R12">#REF!</definedName>
    <definedName name="S16R13" localSheetId="2">#REF!</definedName>
    <definedName name="S16R13" localSheetId="5">#REF!</definedName>
    <definedName name="S16R13" localSheetId="7">#REF!</definedName>
    <definedName name="S16R13" localSheetId="8">#REF!</definedName>
    <definedName name="S16R13">#REF!</definedName>
    <definedName name="S16R14" localSheetId="2">#REF!</definedName>
    <definedName name="S16R14" localSheetId="5">#REF!</definedName>
    <definedName name="S16R14" localSheetId="7">#REF!</definedName>
    <definedName name="S16R14" localSheetId="8">#REF!</definedName>
    <definedName name="S16R14">#REF!</definedName>
    <definedName name="S16R15" localSheetId="2">#REF!</definedName>
    <definedName name="S16R15" localSheetId="5">#REF!</definedName>
    <definedName name="S16R15" localSheetId="7">#REF!</definedName>
    <definedName name="S16R15" localSheetId="8">#REF!</definedName>
    <definedName name="S16R15">#REF!</definedName>
    <definedName name="S16R16" localSheetId="2">#REF!</definedName>
    <definedName name="S16R16" localSheetId="5">#REF!</definedName>
    <definedName name="S16R16" localSheetId="7">#REF!</definedName>
    <definedName name="S16R16" localSheetId="8">#REF!</definedName>
    <definedName name="S16R16">#REF!</definedName>
    <definedName name="S16R17" localSheetId="2">#REF!</definedName>
    <definedName name="S16R17" localSheetId="5">#REF!</definedName>
    <definedName name="S16R17" localSheetId="7">#REF!</definedName>
    <definedName name="S16R17" localSheetId="8">#REF!</definedName>
    <definedName name="S16R17">#REF!</definedName>
    <definedName name="S16R18" localSheetId="2">#REF!</definedName>
    <definedName name="S16R18" localSheetId="5">#REF!</definedName>
    <definedName name="S16R18" localSheetId="7">#REF!</definedName>
    <definedName name="S16R18" localSheetId="8">#REF!</definedName>
    <definedName name="S16R18">#REF!</definedName>
    <definedName name="S16R19" localSheetId="2">#REF!</definedName>
    <definedName name="S16R19" localSheetId="5">#REF!</definedName>
    <definedName name="S16R19" localSheetId="7">#REF!</definedName>
    <definedName name="S16R19" localSheetId="8">#REF!</definedName>
    <definedName name="S16R19">#REF!</definedName>
    <definedName name="S16R2" localSheetId="2">#REF!</definedName>
    <definedName name="S16R2" localSheetId="5">#REF!</definedName>
    <definedName name="S16R2" localSheetId="7">#REF!</definedName>
    <definedName name="S16R2" localSheetId="8">#REF!</definedName>
    <definedName name="S16R2">#REF!</definedName>
    <definedName name="S16R20" localSheetId="2">#REF!</definedName>
    <definedName name="S16R20" localSheetId="5">#REF!</definedName>
    <definedName name="S16R20" localSheetId="7">#REF!</definedName>
    <definedName name="S16R20" localSheetId="8">#REF!</definedName>
    <definedName name="S16R20">#REF!</definedName>
    <definedName name="S16R21" localSheetId="2">#REF!</definedName>
    <definedName name="S16R21" localSheetId="5">#REF!</definedName>
    <definedName name="S16R21" localSheetId="7">#REF!</definedName>
    <definedName name="S16R21" localSheetId="8">#REF!</definedName>
    <definedName name="S16R21">#REF!</definedName>
    <definedName name="S16R22" localSheetId="2">#REF!</definedName>
    <definedName name="S16R22" localSheetId="5">#REF!</definedName>
    <definedName name="S16R22" localSheetId="7">#REF!</definedName>
    <definedName name="S16R22" localSheetId="8">#REF!</definedName>
    <definedName name="S16R22">#REF!</definedName>
    <definedName name="S16R23" localSheetId="2">#REF!</definedName>
    <definedName name="S16R23" localSheetId="5">#REF!</definedName>
    <definedName name="S16R23" localSheetId="7">#REF!</definedName>
    <definedName name="S16R23" localSheetId="8">#REF!</definedName>
    <definedName name="S16R23">#REF!</definedName>
    <definedName name="S16R24" localSheetId="2">#REF!</definedName>
    <definedName name="S16R24" localSheetId="5">#REF!</definedName>
    <definedName name="S16R24" localSheetId="7">#REF!</definedName>
    <definedName name="S16R24" localSheetId="8">#REF!</definedName>
    <definedName name="S16R24">#REF!</definedName>
    <definedName name="S16R3" localSheetId="2">#REF!</definedName>
    <definedName name="S16R3" localSheetId="5">#REF!</definedName>
    <definedName name="S16R3" localSheetId="7">#REF!</definedName>
    <definedName name="S16R3" localSheetId="8">#REF!</definedName>
    <definedName name="S16R3">#REF!</definedName>
    <definedName name="S16R4" localSheetId="2">#REF!</definedName>
    <definedName name="S16R4" localSheetId="5">#REF!</definedName>
    <definedName name="S16R4" localSheetId="7">#REF!</definedName>
    <definedName name="S16R4" localSheetId="8">#REF!</definedName>
    <definedName name="S16R4">#REF!</definedName>
    <definedName name="S16R5" localSheetId="2">#REF!</definedName>
    <definedName name="S16R5" localSheetId="5">#REF!</definedName>
    <definedName name="S16R5" localSheetId="7">#REF!</definedName>
    <definedName name="S16R5" localSheetId="8">#REF!</definedName>
    <definedName name="S16R5">#REF!</definedName>
    <definedName name="S16R6" localSheetId="2">#REF!</definedName>
    <definedName name="S16R6" localSheetId="5">#REF!</definedName>
    <definedName name="S16R6" localSheetId="7">#REF!</definedName>
    <definedName name="S16R6" localSheetId="8">#REF!</definedName>
    <definedName name="S16R6">#REF!</definedName>
    <definedName name="S16R7" localSheetId="2">#REF!</definedName>
    <definedName name="S16R7" localSheetId="5">#REF!</definedName>
    <definedName name="S16R7" localSheetId="7">#REF!</definedName>
    <definedName name="S16R7" localSheetId="8">#REF!</definedName>
    <definedName name="S16R7">#REF!</definedName>
    <definedName name="S16R8" localSheetId="2">#REF!</definedName>
    <definedName name="S16R8" localSheetId="5">#REF!</definedName>
    <definedName name="S16R8" localSheetId="7">#REF!</definedName>
    <definedName name="S16R8" localSheetId="8">#REF!</definedName>
    <definedName name="S16R8">#REF!</definedName>
    <definedName name="S16R9" localSheetId="2">#REF!</definedName>
    <definedName name="S16R9" localSheetId="5">#REF!</definedName>
    <definedName name="S16R9" localSheetId="7">#REF!</definedName>
    <definedName name="S16R9" localSheetId="8">#REF!</definedName>
    <definedName name="S16R9">#REF!</definedName>
    <definedName name="S17P1" localSheetId="2">#REF!</definedName>
    <definedName name="S17P1" localSheetId="5">#REF!</definedName>
    <definedName name="S17P1" localSheetId="7">#REF!</definedName>
    <definedName name="S17P1" localSheetId="8">#REF!</definedName>
    <definedName name="S17P1">#REF!</definedName>
    <definedName name="S17P10" localSheetId="2">#REF!</definedName>
    <definedName name="S17P10" localSheetId="5">#REF!</definedName>
    <definedName name="S17P10" localSheetId="7">#REF!</definedName>
    <definedName name="S17P10" localSheetId="8">#REF!</definedName>
    <definedName name="S17P10">#REF!</definedName>
    <definedName name="S17P11" localSheetId="2">#REF!</definedName>
    <definedName name="S17P11" localSheetId="5">#REF!</definedName>
    <definedName name="S17P11" localSheetId="7">#REF!</definedName>
    <definedName name="S17P11" localSheetId="8">#REF!</definedName>
    <definedName name="S17P11">#REF!</definedName>
    <definedName name="S17P12" localSheetId="2">#REF!</definedName>
    <definedName name="S17P12" localSheetId="5">#REF!</definedName>
    <definedName name="S17P12" localSheetId="7">#REF!</definedName>
    <definedName name="S17P12" localSheetId="8">#REF!</definedName>
    <definedName name="S17P12">#REF!</definedName>
    <definedName name="S17P13" localSheetId="2">#REF!</definedName>
    <definedName name="S17P13" localSheetId="5">#REF!</definedName>
    <definedName name="S17P13" localSheetId="7">#REF!</definedName>
    <definedName name="S17P13" localSheetId="8">#REF!</definedName>
    <definedName name="S17P13">#REF!</definedName>
    <definedName name="S17P14" localSheetId="2">#REF!</definedName>
    <definedName name="S17P14" localSheetId="5">#REF!</definedName>
    <definedName name="S17P14" localSheetId="7">#REF!</definedName>
    <definedName name="S17P14" localSheetId="8">#REF!</definedName>
    <definedName name="S17P14">#REF!</definedName>
    <definedName name="S17P15" localSheetId="2">#REF!</definedName>
    <definedName name="S17P15" localSheetId="5">#REF!</definedName>
    <definedName name="S17P15" localSheetId="7">#REF!</definedName>
    <definedName name="S17P15" localSheetId="8">#REF!</definedName>
    <definedName name="S17P15">#REF!</definedName>
    <definedName name="S17P16" localSheetId="2">#REF!</definedName>
    <definedName name="S17P16" localSheetId="5">#REF!</definedName>
    <definedName name="S17P16" localSheetId="7">#REF!</definedName>
    <definedName name="S17P16" localSheetId="8">#REF!</definedName>
    <definedName name="S17P16">#REF!</definedName>
    <definedName name="S17P17" localSheetId="2">#REF!</definedName>
    <definedName name="S17P17" localSheetId="5">#REF!</definedName>
    <definedName name="S17P17" localSheetId="7">#REF!</definedName>
    <definedName name="S17P17" localSheetId="8">#REF!</definedName>
    <definedName name="S17P17">#REF!</definedName>
    <definedName name="S17P18" localSheetId="2">#REF!</definedName>
    <definedName name="S17P18" localSheetId="5">#REF!</definedName>
    <definedName name="S17P18" localSheetId="7">#REF!</definedName>
    <definedName name="S17P18" localSheetId="8">#REF!</definedName>
    <definedName name="S17P18">#REF!</definedName>
    <definedName name="S17P19" localSheetId="2">#REF!</definedName>
    <definedName name="S17P19" localSheetId="5">#REF!</definedName>
    <definedName name="S17P19" localSheetId="7">#REF!</definedName>
    <definedName name="S17P19" localSheetId="8">#REF!</definedName>
    <definedName name="S17P19">#REF!</definedName>
    <definedName name="S17P2" localSheetId="2">#REF!</definedName>
    <definedName name="S17P2" localSheetId="5">#REF!</definedName>
    <definedName name="S17P2" localSheetId="7">#REF!</definedName>
    <definedName name="S17P2" localSheetId="8">#REF!</definedName>
    <definedName name="S17P2">#REF!</definedName>
    <definedName name="S17P20" localSheetId="2">#REF!</definedName>
    <definedName name="S17P20" localSheetId="5">#REF!</definedName>
    <definedName name="S17P20" localSheetId="7">#REF!</definedName>
    <definedName name="S17P20" localSheetId="8">#REF!</definedName>
    <definedName name="S17P20">#REF!</definedName>
    <definedName name="S17P21" localSheetId="2">#REF!</definedName>
    <definedName name="S17P21" localSheetId="5">#REF!</definedName>
    <definedName name="S17P21" localSheetId="7">#REF!</definedName>
    <definedName name="S17P21" localSheetId="8">#REF!</definedName>
    <definedName name="S17P21">#REF!</definedName>
    <definedName name="S17P22" localSheetId="2">#REF!</definedName>
    <definedName name="S17P22" localSheetId="5">#REF!</definedName>
    <definedName name="S17P22" localSheetId="7">#REF!</definedName>
    <definedName name="S17P22" localSheetId="8">#REF!</definedName>
    <definedName name="S17P22">#REF!</definedName>
    <definedName name="S17P23" localSheetId="2">#REF!</definedName>
    <definedName name="S17P23" localSheetId="5">#REF!</definedName>
    <definedName name="S17P23" localSheetId="7">#REF!</definedName>
    <definedName name="S17P23" localSheetId="8">#REF!</definedName>
    <definedName name="S17P23">#REF!</definedName>
    <definedName name="S17P24" localSheetId="2">#REF!</definedName>
    <definedName name="S17P24" localSheetId="5">#REF!</definedName>
    <definedName name="S17P24" localSheetId="7">#REF!</definedName>
    <definedName name="S17P24" localSheetId="8">#REF!</definedName>
    <definedName name="S17P24">#REF!</definedName>
    <definedName name="S17P3" localSheetId="2">#REF!</definedName>
    <definedName name="S17P3" localSheetId="5">#REF!</definedName>
    <definedName name="S17P3" localSheetId="7">#REF!</definedName>
    <definedName name="S17P3" localSheetId="8">#REF!</definedName>
    <definedName name="S17P3">#REF!</definedName>
    <definedName name="S17P4" localSheetId="2">#REF!</definedName>
    <definedName name="S17P4" localSheetId="5">#REF!</definedName>
    <definedName name="S17P4" localSheetId="7">#REF!</definedName>
    <definedName name="S17P4" localSheetId="8">#REF!</definedName>
    <definedName name="S17P4">#REF!</definedName>
    <definedName name="S17P5" localSheetId="2">#REF!</definedName>
    <definedName name="S17P5" localSheetId="5">#REF!</definedName>
    <definedName name="S17P5" localSheetId="7">#REF!</definedName>
    <definedName name="S17P5" localSheetId="8">#REF!</definedName>
    <definedName name="S17P5">#REF!</definedName>
    <definedName name="S17P6" localSheetId="2">#REF!</definedName>
    <definedName name="S17P6" localSheetId="5">#REF!</definedName>
    <definedName name="S17P6" localSheetId="7">#REF!</definedName>
    <definedName name="S17P6" localSheetId="8">#REF!</definedName>
    <definedName name="S17P6">#REF!</definedName>
    <definedName name="S17P7" localSheetId="2">#REF!</definedName>
    <definedName name="S17P7" localSheetId="5">#REF!</definedName>
    <definedName name="S17P7" localSheetId="7">#REF!</definedName>
    <definedName name="S17P7" localSheetId="8">#REF!</definedName>
    <definedName name="S17P7">#REF!</definedName>
    <definedName name="S17P8" localSheetId="2">#REF!</definedName>
    <definedName name="S17P8" localSheetId="5">#REF!</definedName>
    <definedName name="S17P8" localSheetId="7">#REF!</definedName>
    <definedName name="S17P8" localSheetId="8">#REF!</definedName>
    <definedName name="S17P8">#REF!</definedName>
    <definedName name="S17P9" localSheetId="2">#REF!</definedName>
    <definedName name="S17P9" localSheetId="5">#REF!</definedName>
    <definedName name="S17P9" localSheetId="7">#REF!</definedName>
    <definedName name="S17P9" localSheetId="8">#REF!</definedName>
    <definedName name="S17P9">#REF!</definedName>
    <definedName name="S17R1" localSheetId="2">#REF!</definedName>
    <definedName name="S17R1" localSheetId="5">#REF!</definedName>
    <definedName name="S17R1" localSheetId="7">#REF!</definedName>
    <definedName name="S17R1" localSheetId="8">#REF!</definedName>
    <definedName name="S17R1">#REF!</definedName>
    <definedName name="S17R10" localSheetId="2">#REF!</definedName>
    <definedName name="S17R10" localSheetId="5">#REF!</definedName>
    <definedName name="S17R10" localSheetId="7">#REF!</definedName>
    <definedName name="S17R10" localSheetId="8">#REF!</definedName>
    <definedName name="S17R10">#REF!</definedName>
    <definedName name="S17R11" localSheetId="2">#REF!</definedName>
    <definedName name="S17R11" localSheetId="5">#REF!</definedName>
    <definedName name="S17R11" localSheetId="7">#REF!</definedName>
    <definedName name="S17R11" localSheetId="8">#REF!</definedName>
    <definedName name="S17R11">#REF!</definedName>
    <definedName name="S17R12" localSheetId="2">#REF!</definedName>
    <definedName name="S17R12" localSheetId="5">#REF!</definedName>
    <definedName name="S17R12" localSheetId="7">#REF!</definedName>
    <definedName name="S17R12" localSheetId="8">#REF!</definedName>
    <definedName name="S17R12">#REF!</definedName>
    <definedName name="S17R13" localSheetId="2">#REF!</definedName>
    <definedName name="S17R13" localSheetId="5">#REF!</definedName>
    <definedName name="S17R13" localSheetId="7">#REF!</definedName>
    <definedName name="S17R13" localSheetId="8">#REF!</definedName>
    <definedName name="S17R13">#REF!</definedName>
    <definedName name="S17R14" localSheetId="2">#REF!</definedName>
    <definedName name="S17R14" localSheetId="5">#REF!</definedName>
    <definedName name="S17R14" localSheetId="7">#REF!</definedName>
    <definedName name="S17R14" localSheetId="8">#REF!</definedName>
    <definedName name="S17R14">#REF!</definedName>
    <definedName name="S17R15" localSheetId="2">#REF!</definedName>
    <definedName name="S17R15" localSheetId="5">#REF!</definedName>
    <definedName name="S17R15" localSheetId="7">#REF!</definedName>
    <definedName name="S17R15" localSheetId="8">#REF!</definedName>
    <definedName name="S17R15">#REF!</definedName>
    <definedName name="S17R16" localSheetId="2">#REF!</definedName>
    <definedName name="S17R16" localSheetId="5">#REF!</definedName>
    <definedName name="S17R16" localSheetId="7">#REF!</definedName>
    <definedName name="S17R16" localSheetId="8">#REF!</definedName>
    <definedName name="S17R16">#REF!</definedName>
    <definedName name="S17R17" localSheetId="2">#REF!</definedName>
    <definedName name="S17R17" localSheetId="5">#REF!</definedName>
    <definedName name="S17R17" localSheetId="7">#REF!</definedName>
    <definedName name="S17R17" localSheetId="8">#REF!</definedName>
    <definedName name="S17R17">#REF!</definedName>
    <definedName name="S17R18" localSheetId="2">#REF!</definedName>
    <definedName name="S17R18" localSheetId="5">#REF!</definedName>
    <definedName name="S17R18" localSheetId="7">#REF!</definedName>
    <definedName name="S17R18" localSheetId="8">#REF!</definedName>
    <definedName name="S17R18">#REF!</definedName>
    <definedName name="S17R19" localSheetId="2">#REF!</definedName>
    <definedName name="S17R19" localSheetId="5">#REF!</definedName>
    <definedName name="S17R19" localSheetId="7">#REF!</definedName>
    <definedName name="S17R19" localSheetId="8">#REF!</definedName>
    <definedName name="S17R19">#REF!</definedName>
    <definedName name="S17R2" localSheetId="2">#REF!</definedName>
    <definedName name="S17R2" localSheetId="5">#REF!</definedName>
    <definedName name="S17R2" localSheetId="7">#REF!</definedName>
    <definedName name="S17R2" localSheetId="8">#REF!</definedName>
    <definedName name="S17R2">#REF!</definedName>
    <definedName name="S17R20" localSheetId="2">#REF!</definedName>
    <definedName name="S17R20" localSheetId="5">#REF!</definedName>
    <definedName name="S17R20" localSheetId="7">#REF!</definedName>
    <definedName name="S17R20" localSheetId="8">#REF!</definedName>
    <definedName name="S17R20">#REF!</definedName>
    <definedName name="S17R21" localSheetId="2">#REF!</definedName>
    <definedName name="S17R21" localSheetId="5">#REF!</definedName>
    <definedName name="S17R21" localSheetId="7">#REF!</definedName>
    <definedName name="S17R21" localSheetId="8">#REF!</definedName>
    <definedName name="S17R21">#REF!</definedName>
    <definedName name="S17R22" localSheetId="2">#REF!</definedName>
    <definedName name="S17R22" localSheetId="5">#REF!</definedName>
    <definedName name="S17R22" localSheetId="7">#REF!</definedName>
    <definedName name="S17R22" localSheetId="8">#REF!</definedName>
    <definedName name="S17R22">#REF!</definedName>
    <definedName name="S17R23" localSheetId="2">#REF!</definedName>
    <definedName name="S17R23" localSheetId="5">#REF!</definedName>
    <definedName name="S17R23" localSheetId="7">#REF!</definedName>
    <definedName name="S17R23" localSheetId="8">#REF!</definedName>
    <definedName name="S17R23">#REF!</definedName>
    <definedName name="S17R24" localSheetId="2">#REF!</definedName>
    <definedName name="S17R24" localSheetId="5">#REF!</definedName>
    <definedName name="S17R24" localSheetId="7">#REF!</definedName>
    <definedName name="S17R24" localSheetId="8">#REF!</definedName>
    <definedName name="S17R24">#REF!</definedName>
    <definedName name="S17R3" localSheetId="2">#REF!</definedName>
    <definedName name="S17R3" localSheetId="5">#REF!</definedName>
    <definedName name="S17R3" localSheetId="7">#REF!</definedName>
    <definedName name="S17R3" localSheetId="8">#REF!</definedName>
    <definedName name="S17R3">#REF!</definedName>
    <definedName name="S17R4" localSheetId="2">#REF!</definedName>
    <definedName name="S17R4" localSheetId="5">#REF!</definedName>
    <definedName name="S17R4" localSheetId="7">#REF!</definedName>
    <definedName name="S17R4" localSheetId="8">#REF!</definedName>
    <definedName name="S17R4">#REF!</definedName>
    <definedName name="S17R5" localSheetId="2">#REF!</definedName>
    <definedName name="S17R5" localSheetId="5">#REF!</definedName>
    <definedName name="S17R5" localSheetId="7">#REF!</definedName>
    <definedName name="S17R5" localSheetId="8">#REF!</definedName>
    <definedName name="S17R5">#REF!</definedName>
    <definedName name="S17R6" localSheetId="2">#REF!</definedName>
    <definedName name="S17R6" localSheetId="5">#REF!</definedName>
    <definedName name="S17R6" localSheetId="7">#REF!</definedName>
    <definedName name="S17R6" localSheetId="8">#REF!</definedName>
    <definedName name="S17R6">#REF!</definedName>
    <definedName name="S17R7" localSheetId="2">#REF!</definedName>
    <definedName name="S17R7" localSheetId="5">#REF!</definedName>
    <definedName name="S17R7" localSheetId="7">#REF!</definedName>
    <definedName name="S17R7" localSheetId="8">#REF!</definedName>
    <definedName name="S17R7">#REF!</definedName>
    <definedName name="S17R8" localSheetId="2">#REF!</definedName>
    <definedName name="S17R8" localSheetId="5">#REF!</definedName>
    <definedName name="S17R8" localSheetId="7">#REF!</definedName>
    <definedName name="S17R8" localSheetId="8">#REF!</definedName>
    <definedName name="S17R8">#REF!</definedName>
    <definedName name="S17R9" localSheetId="2">#REF!</definedName>
    <definedName name="S17R9" localSheetId="5">#REF!</definedName>
    <definedName name="S17R9" localSheetId="7">#REF!</definedName>
    <definedName name="S17R9" localSheetId="8">#REF!</definedName>
    <definedName name="S17R9">#REF!</definedName>
    <definedName name="S18P1" localSheetId="2">#REF!</definedName>
    <definedName name="S18P1" localSheetId="5">#REF!</definedName>
    <definedName name="S18P1" localSheetId="7">#REF!</definedName>
    <definedName name="S18P1" localSheetId="8">#REF!</definedName>
    <definedName name="S18P1">#REF!</definedName>
    <definedName name="S18P10" localSheetId="2">#REF!</definedName>
    <definedName name="S18P10" localSheetId="5">#REF!</definedName>
    <definedName name="S18P10" localSheetId="7">#REF!</definedName>
    <definedName name="S18P10" localSheetId="8">#REF!</definedName>
    <definedName name="S18P10">#REF!</definedName>
    <definedName name="S18P11" localSheetId="2">#REF!</definedName>
    <definedName name="S18P11" localSheetId="5">#REF!</definedName>
    <definedName name="S18P11" localSheetId="7">#REF!</definedName>
    <definedName name="S18P11" localSheetId="8">#REF!</definedName>
    <definedName name="S18P11">#REF!</definedName>
    <definedName name="S18P12" localSheetId="2">#REF!</definedName>
    <definedName name="S18P12" localSheetId="5">#REF!</definedName>
    <definedName name="S18P12" localSheetId="7">#REF!</definedName>
    <definedName name="S18P12" localSheetId="8">#REF!</definedName>
    <definedName name="S18P12">#REF!</definedName>
    <definedName name="S18P13" localSheetId="2">#REF!</definedName>
    <definedName name="S18P13" localSheetId="5">#REF!</definedName>
    <definedName name="S18P13" localSheetId="7">#REF!</definedName>
    <definedName name="S18P13" localSheetId="8">#REF!</definedName>
    <definedName name="S18P13">#REF!</definedName>
    <definedName name="S18P14" localSheetId="2">#REF!</definedName>
    <definedName name="S18P14" localSheetId="5">#REF!</definedName>
    <definedName name="S18P14" localSheetId="7">#REF!</definedName>
    <definedName name="S18P14" localSheetId="8">#REF!</definedName>
    <definedName name="S18P14">#REF!</definedName>
    <definedName name="S18P15" localSheetId="2">#REF!</definedName>
    <definedName name="S18P15" localSheetId="5">#REF!</definedName>
    <definedName name="S18P15" localSheetId="7">#REF!</definedName>
    <definedName name="S18P15" localSheetId="8">#REF!</definedName>
    <definedName name="S18P15">#REF!</definedName>
    <definedName name="S18P16" localSheetId="2">#REF!</definedName>
    <definedName name="S18P16" localSheetId="5">#REF!</definedName>
    <definedName name="S18P16" localSheetId="7">#REF!</definedName>
    <definedName name="S18P16" localSheetId="8">#REF!</definedName>
    <definedName name="S18P16">#REF!</definedName>
    <definedName name="S18P17" localSheetId="2">#REF!</definedName>
    <definedName name="S18P17" localSheetId="5">#REF!</definedName>
    <definedName name="S18P17" localSheetId="7">#REF!</definedName>
    <definedName name="S18P17" localSheetId="8">#REF!</definedName>
    <definedName name="S18P17">#REF!</definedName>
    <definedName name="S18P18" localSheetId="2">#REF!</definedName>
    <definedName name="S18P18" localSheetId="5">#REF!</definedName>
    <definedName name="S18P18" localSheetId="7">#REF!</definedName>
    <definedName name="S18P18" localSheetId="8">#REF!</definedName>
    <definedName name="S18P18">#REF!</definedName>
    <definedName name="S18P19" localSheetId="2">#REF!</definedName>
    <definedName name="S18P19" localSheetId="5">#REF!</definedName>
    <definedName name="S18P19" localSheetId="7">#REF!</definedName>
    <definedName name="S18P19" localSheetId="8">#REF!</definedName>
    <definedName name="S18P19">#REF!</definedName>
    <definedName name="S18P2" localSheetId="2">#REF!</definedName>
    <definedName name="S18P2" localSheetId="5">#REF!</definedName>
    <definedName name="S18P2" localSheetId="7">#REF!</definedName>
    <definedName name="S18P2" localSheetId="8">#REF!</definedName>
    <definedName name="S18P2">#REF!</definedName>
    <definedName name="S18P20" localSheetId="2">#REF!</definedName>
    <definedName name="S18P20" localSheetId="5">#REF!</definedName>
    <definedName name="S18P20" localSheetId="7">#REF!</definedName>
    <definedName name="S18P20" localSheetId="8">#REF!</definedName>
    <definedName name="S18P20">#REF!</definedName>
    <definedName name="S18P21" localSheetId="2">#REF!</definedName>
    <definedName name="S18P21" localSheetId="5">#REF!</definedName>
    <definedName name="S18P21" localSheetId="7">#REF!</definedName>
    <definedName name="S18P21" localSheetId="8">#REF!</definedName>
    <definedName name="S18P21">#REF!</definedName>
    <definedName name="S18P22" localSheetId="2">#REF!</definedName>
    <definedName name="S18P22" localSheetId="5">#REF!</definedName>
    <definedName name="S18P22" localSheetId="7">#REF!</definedName>
    <definedName name="S18P22" localSheetId="8">#REF!</definedName>
    <definedName name="S18P22">#REF!</definedName>
    <definedName name="S18P23" localSheetId="2">#REF!</definedName>
    <definedName name="S18P23" localSheetId="5">#REF!</definedName>
    <definedName name="S18P23" localSheetId="7">#REF!</definedName>
    <definedName name="S18P23" localSheetId="8">#REF!</definedName>
    <definedName name="S18P23">#REF!</definedName>
    <definedName name="S18P24" localSheetId="2">#REF!</definedName>
    <definedName name="S18P24" localSheetId="5">#REF!</definedName>
    <definedName name="S18P24" localSheetId="7">#REF!</definedName>
    <definedName name="S18P24" localSheetId="8">#REF!</definedName>
    <definedName name="S18P24">#REF!</definedName>
    <definedName name="S18P3" localSheetId="2">#REF!</definedName>
    <definedName name="S18P3" localSheetId="5">#REF!</definedName>
    <definedName name="S18P3" localSheetId="7">#REF!</definedName>
    <definedName name="S18P3" localSheetId="8">#REF!</definedName>
    <definedName name="S18P3">#REF!</definedName>
    <definedName name="S18P4" localSheetId="2">#REF!</definedName>
    <definedName name="S18P4" localSheetId="5">#REF!</definedName>
    <definedName name="S18P4" localSheetId="7">#REF!</definedName>
    <definedName name="S18P4" localSheetId="8">#REF!</definedName>
    <definedName name="S18P4">#REF!</definedName>
    <definedName name="S18P5" localSheetId="2">#REF!</definedName>
    <definedName name="S18P5" localSheetId="5">#REF!</definedName>
    <definedName name="S18P5" localSheetId="7">#REF!</definedName>
    <definedName name="S18P5" localSheetId="8">#REF!</definedName>
    <definedName name="S18P5">#REF!</definedName>
    <definedName name="S18P6" localSheetId="2">#REF!</definedName>
    <definedName name="S18P6" localSheetId="5">#REF!</definedName>
    <definedName name="S18P6" localSheetId="7">#REF!</definedName>
    <definedName name="S18P6" localSheetId="8">#REF!</definedName>
    <definedName name="S18P6">#REF!</definedName>
    <definedName name="S18P7" localSheetId="2">#REF!</definedName>
    <definedName name="S18P7" localSheetId="5">#REF!</definedName>
    <definedName name="S18P7" localSheetId="7">#REF!</definedName>
    <definedName name="S18P7" localSheetId="8">#REF!</definedName>
    <definedName name="S18P7">#REF!</definedName>
    <definedName name="S18P8" localSheetId="2">#REF!</definedName>
    <definedName name="S18P8" localSheetId="5">#REF!</definedName>
    <definedName name="S18P8" localSheetId="7">#REF!</definedName>
    <definedName name="S18P8" localSheetId="8">#REF!</definedName>
    <definedName name="S18P8">#REF!</definedName>
    <definedName name="S18P9" localSheetId="2">#REF!</definedName>
    <definedName name="S18P9" localSheetId="5">#REF!</definedName>
    <definedName name="S18P9" localSheetId="7">#REF!</definedName>
    <definedName name="S18P9" localSheetId="8">#REF!</definedName>
    <definedName name="S18P9">#REF!</definedName>
    <definedName name="S18R1" localSheetId="2">#REF!</definedName>
    <definedName name="S18R1" localSheetId="5">#REF!</definedName>
    <definedName name="S18R1" localSheetId="7">#REF!</definedName>
    <definedName name="S18R1" localSheetId="8">#REF!</definedName>
    <definedName name="S18R1">#REF!</definedName>
    <definedName name="S18R10" localSheetId="2">#REF!</definedName>
    <definedName name="S18R10" localSheetId="5">#REF!</definedName>
    <definedName name="S18R10" localSheetId="7">#REF!</definedName>
    <definedName name="S18R10" localSheetId="8">#REF!</definedName>
    <definedName name="S18R10">#REF!</definedName>
    <definedName name="S18R11" localSheetId="2">#REF!</definedName>
    <definedName name="S18R11" localSheetId="5">#REF!</definedName>
    <definedName name="S18R11" localSheetId="7">#REF!</definedName>
    <definedName name="S18R11" localSheetId="8">#REF!</definedName>
    <definedName name="S18R11">#REF!</definedName>
    <definedName name="S18R12" localSheetId="2">#REF!</definedName>
    <definedName name="S18R12" localSheetId="5">#REF!</definedName>
    <definedName name="S18R12" localSheetId="7">#REF!</definedName>
    <definedName name="S18R12" localSheetId="8">#REF!</definedName>
    <definedName name="S18R12">#REF!</definedName>
    <definedName name="S18R13" localSheetId="2">#REF!</definedName>
    <definedName name="S18R13" localSheetId="5">#REF!</definedName>
    <definedName name="S18R13" localSheetId="7">#REF!</definedName>
    <definedName name="S18R13" localSheetId="8">#REF!</definedName>
    <definedName name="S18R13">#REF!</definedName>
    <definedName name="S18R14" localSheetId="2">#REF!</definedName>
    <definedName name="S18R14" localSheetId="5">#REF!</definedName>
    <definedName name="S18R14" localSheetId="7">#REF!</definedName>
    <definedName name="S18R14" localSheetId="8">#REF!</definedName>
    <definedName name="S18R14">#REF!</definedName>
    <definedName name="S18R15" localSheetId="2">#REF!</definedName>
    <definedName name="S18R15" localSheetId="5">#REF!</definedName>
    <definedName name="S18R15" localSheetId="7">#REF!</definedName>
    <definedName name="S18R15" localSheetId="8">#REF!</definedName>
    <definedName name="S18R15">#REF!</definedName>
    <definedName name="S18R16" localSheetId="2">#REF!</definedName>
    <definedName name="S18R16" localSheetId="5">#REF!</definedName>
    <definedName name="S18R16" localSheetId="7">#REF!</definedName>
    <definedName name="S18R16" localSheetId="8">#REF!</definedName>
    <definedName name="S18R16">#REF!</definedName>
    <definedName name="S18R17" localSheetId="2">#REF!</definedName>
    <definedName name="S18R17" localSheetId="5">#REF!</definedName>
    <definedName name="S18R17" localSheetId="7">#REF!</definedName>
    <definedName name="S18R17" localSheetId="8">#REF!</definedName>
    <definedName name="S18R17">#REF!</definedName>
    <definedName name="S18R18" localSheetId="2">#REF!</definedName>
    <definedName name="S18R18" localSheetId="5">#REF!</definedName>
    <definedName name="S18R18" localSheetId="7">#REF!</definedName>
    <definedName name="S18R18" localSheetId="8">#REF!</definedName>
    <definedName name="S18R18">#REF!</definedName>
    <definedName name="S18R19" localSheetId="2">#REF!</definedName>
    <definedName name="S18R19" localSheetId="5">#REF!</definedName>
    <definedName name="S18R19" localSheetId="7">#REF!</definedName>
    <definedName name="S18R19" localSheetId="8">#REF!</definedName>
    <definedName name="S18R19">#REF!</definedName>
    <definedName name="S18R2" localSheetId="2">#REF!</definedName>
    <definedName name="S18R2" localSheetId="5">#REF!</definedName>
    <definedName name="S18R2" localSheetId="7">#REF!</definedName>
    <definedName name="S18R2" localSheetId="8">#REF!</definedName>
    <definedName name="S18R2">#REF!</definedName>
    <definedName name="S18R20" localSheetId="2">#REF!</definedName>
    <definedName name="S18R20" localSheetId="5">#REF!</definedName>
    <definedName name="S18R20" localSheetId="7">#REF!</definedName>
    <definedName name="S18R20" localSheetId="8">#REF!</definedName>
    <definedName name="S18R20">#REF!</definedName>
    <definedName name="S18R21" localSheetId="2">#REF!</definedName>
    <definedName name="S18R21" localSheetId="5">#REF!</definedName>
    <definedName name="S18R21" localSheetId="7">#REF!</definedName>
    <definedName name="S18R21" localSheetId="8">#REF!</definedName>
    <definedName name="S18R21">#REF!</definedName>
    <definedName name="S18R22" localSheetId="2">#REF!</definedName>
    <definedName name="S18R22" localSheetId="5">#REF!</definedName>
    <definedName name="S18R22" localSheetId="7">#REF!</definedName>
    <definedName name="S18R22" localSheetId="8">#REF!</definedName>
    <definedName name="S18R22">#REF!</definedName>
    <definedName name="S18R23" localSheetId="2">#REF!</definedName>
    <definedName name="S18R23" localSheetId="5">#REF!</definedName>
    <definedName name="S18R23" localSheetId="7">#REF!</definedName>
    <definedName name="S18R23" localSheetId="8">#REF!</definedName>
    <definedName name="S18R23">#REF!</definedName>
    <definedName name="S18R24" localSheetId="2">#REF!</definedName>
    <definedName name="S18R24" localSheetId="5">#REF!</definedName>
    <definedName name="S18R24" localSheetId="7">#REF!</definedName>
    <definedName name="S18R24" localSheetId="8">#REF!</definedName>
    <definedName name="S18R24">#REF!</definedName>
    <definedName name="S18R3" localSheetId="2">#REF!</definedName>
    <definedName name="S18R3" localSheetId="5">#REF!</definedName>
    <definedName name="S18R3" localSheetId="7">#REF!</definedName>
    <definedName name="S18R3" localSheetId="8">#REF!</definedName>
    <definedName name="S18R3">#REF!</definedName>
    <definedName name="S18R4" localSheetId="2">#REF!</definedName>
    <definedName name="S18R4" localSheetId="5">#REF!</definedName>
    <definedName name="S18R4" localSheetId="7">#REF!</definedName>
    <definedName name="S18R4" localSheetId="8">#REF!</definedName>
    <definedName name="S18R4">#REF!</definedName>
    <definedName name="S18R5" localSheetId="2">#REF!</definedName>
    <definedName name="S18R5" localSheetId="5">#REF!</definedName>
    <definedName name="S18R5" localSheetId="7">#REF!</definedName>
    <definedName name="S18R5" localSheetId="8">#REF!</definedName>
    <definedName name="S18R5">#REF!</definedName>
    <definedName name="S18R6" localSheetId="2">#REF!</definedName>
    <definedName name="S18R6" localSheetId="5">#REF!</definedName>
    <definedName name="S18R6" localSheetId="7">#REF!</definedName>
    <definedName name="S18R6" localSheetId="8">#REF!</definedName>
    <definedName name="S18R6">#REF!</definedName>
    <definedName name="S18R7" localSheetId="2">#REF!</definedName>
    <definedName name="S18R7" localSheetId="5">#REF!</definedName>
    <definedName name="S18R7" localSheetId="7">#REF!</definedName>
    <definedName name="S18R7" localSheetId="8">#REF!</definedName>
    <definedName name="S18R7">#REF!</definedName>
    <definedName name="S18R8" localSheetId="2">#REF!</definedName>
    <definedName name="S18R8" localSheetId="5">#REF!</definedName>
    <definedName name="S18R8" localSheetId="7">#REF!</definedName>
    <definedName name="S18R8" localSheetId="8">#REF!</definedName>
    <definedName name="S18R8">#REF!</definedName>
    <definedName name="S18R9" localSheetId="2">#REF!</definedName>
    <definedName name="S18R9" localSheetId="5">#REF!</definedName>
    <definedName name="S18R9" localSheetId="7">#REF!</definedName>
    <definedName name="S18R9" localSheetId="8">#REF!</definedName>
    <definedName name="S18R9">#REF!</definedName>
    <definedName name="S19P1" localSheetId="2">#REF!</definedName>
    <definedName name="S19P1" localSheetId="5">#REF!</definedName>
    <definedName name="S19P1" localSheetId="7">#REF!</definedName>
    <definedName name="S19P1" localSheetId="8">#REF!</definedName>
    <definedName name="S19P1">#REF!</definedName>
    <definedName name="S19P10" localSheetId="2">#REF!</definedName>
    <definedName name="S19P10" localSheetId="5">#REF!</definedName>
    <definedName name="S19P10" localSheetId="7">#REF!</definedName>
    <definedName name="S19P10" localSheetId="8">#REF!</definedName>
    <definedName name="S19P10">#REF!</definedName>
    <definedName name="S19P11" localSheetId="2">#REF!</definedName>
    <definedName name="S19P11" localSheetId="5">#REF!</definedName>
    <definedName name="S19P11" localSheetId="7">#REF!</definedName>
    <definedName name="S19P11" localSheetId="8">#REF!</definedName>
    <definedName name="S19P11">#REF!</definedName>
    <definedName name="S19P12" localSheetId="2">#REF!</definedName>
    <definedName name="S19P12" localSheetId="5">#REF!</definedName>
    <definedName name="S19P12" localSheetId="7">#REF!</definedName>
    <definedName name="S19P12" localSheetId="8">#REF!</definedName>
    <definedName name="S19P12">#REF!</definedName>
    <definedName name="S19P13" localSheetId="2">#REF!</definedName>
    <definedName name="S19P13" localSheetId="5">#REF!</definedName>
    <definedName name="S19P13" localSheetId="7">#REF!</definedName>
    <definedName name="S19P13" localSheetId="8">#REF!</definedName>
    <definedName name="S19P13">#REF!</definedName>
    <definedName name="S19P14" localSheetId="2">#REF!</definedName>
    <definedName name="S19P14" localSheetId="5">#REF!</definedName>
    <definedName name="S19P14" localSheetId="7">#REF!</definedName>
    <definedName name="S19P14" localSheetId="8">#REF!</definedName>
    <definedName name="S19P14">#REF!</definedName>
    <definedName name="S19P15" localSheetId="2">#REF!</definedName>
    <definedName name="S19P15" localSheetId="5">#REF!</definedName>
    <definedName name="S19P15" localSheetId="7">#REF!</definedName>
    <definedName name="S19P15" localSheetId="8">#REF!</definedName>
    <definedName name="S19P15">#REF!</definedName>
    <definedName name="S19P16" localSheetId="2">#REF!</definedName>
    <definedName name="S19P16" localSheetId="5">#REF!</definedName>
    <definedName name="S19P16" localSheetId="7">#REF!</definedName>
    <definedName name="S19P16" localSheetId="8">#REF!</definedName>
    <definedName name="S19P16">#REF!</definedName>
    <definedName name="S19P17" localSheetId="2">#REF!</definedName>
    <definedName name="S19P17" localSheetId="5">#REF!</definedName>
    <definedName name="S19P17" localSheetId="7">#REF!</definedName>
    <definedName name="S19P17" localSheetId="8">#REF!</definedName>
    <definedName name="S19P17">#REF!</definedName>
    <definedName name="S19P18" localSheetId="2">#REF!</definedName>
    <definedName name="S19P18" localSheetId="5">#REF!</definedName>
    <definedName name="S19P18" localSheetId="7">#REF!</definedName>
    <definedName name="S19P18" localSheetId="8">#REF!</definedName>
    <definedName name="S19P18">#REF!</definedName>
    <definedName name="S19P19" localSheetId="2">#REF!</definedName>
    <definedName name="S19P19" localSheetId="5">#REF!</definedName>
    <definedName name="S19P19" localSheetId="7">#REF!</definedName>
    <definedName name="S19P19" localSheetId="8">#REF!</definedName>
    <definedName name="S19P19">#REF!</definedName>
    <definedName name="S19P2" localSheetId="2">#REF!</definedName>
    <definedName name="S19P2" localSheetId="5">#REF!</definedName>
    <definedName name="S19P2" localSheetId="7">#REF!</definedName>
    <definedName name="S19P2" localSheetId="8">#REF!</definedName>
    <definedName name="S19P2">#REF!</definedName>
    <definedName name="S19P20" localSheetId="2">#REF!</definedName>
    <definedName name="S19P20" localSheetId="5">#REF!</definedName>
    <definedName name="S19P20" localSheetId="7">#REF!</definedName>
    <definedName name="S19P20" localSheetId="8">#REF!</definedName>
    <definedName name="S19P20">#REF!</definedName>
    <definedName name="S19P21" localSheetId="2">#REF!</definedName>
    <definedName name="S19P21" localSheetId="5">#REF!</definedName>
    <definedName name="S19P21" localSheetId="7">#REF!</definedName>
    <definedName name="S19P21" localSheetId="8">#REF!</definedName>
    <definedName name="S19P21">#REF!</definedName>
    <definedName name="S19P22" localSheetId="2">#REF!</definedName>
    <definedName name="S19P22" localSheetId="5">#REF!</definedName>
    <definedName name="S19P22" localSheetId="7">#REF!</definedName>
    <definedName name="S19P22" localSheetId="8">#REF!</definedName>
    <definedName name="S19P22">#REF!</definedName>
    <definedName name="S19P23" localSheetId="2">#REF!</definedName>
    <definedName name="S19P23" localSheetId="5">#REF!</definedName>
    <definedName name="S19P23" localSheetId="7">#REF!</definedName>
    <definedName name="S19P23" localSheetId="8">#REF!</definedName>
    <definedName name="S19P23">#REF!</definedName>
    <definedName name="S19P24" localSheetId="2">#REF!</definedName>
    <definedName name="S19P24" localSheetId="5">#REF!</definedName>
    <definedName name="S19P24" localSheetId="7">#REF!</definedName>
    <definedName name="S19P24" localSheetId="8">#REF!</definedName>
    <definedName name="S19P24">#REF!</definedName>
    <definedName name="S19P3" localSheetId="2">#REF!</definedName>
    <definedName name="S19P3" localSheetId="5">#REF!</definedName>
    <definedName name="S19P3" localSheetId="7">#REF!</definedName>
    <definedName name="S19P3" localSheetId="8">#REF!</definedName>
    <definedName name="S19P3">#REF!</definedName>
    <definedName name="S19P4" localSheetId="2">#REF!</definedName>
    <definedName name="S19P4" localSheetId="5">#REF!</definedName>
    <definedName name="S19P4" localSheetId="7">#REF!</definedName>
    <definedName name="S19P4" localSheetId="8">#REF!</definedName>
    <definedName name="S19P4">#REF!</definedName>
    <definedName name="S19P5" localSheetId="2">#REF!</definedName>
    <definedName name="S19P5" localSheetId="5">#REF!</definedName>
    <definedName name="S19P5" localSheetId="7">#REF!</definedName>
    <definedName name="S19P5" localSheetId="8">#REF!</definedName>
    <definedName name="S19P5">#REF!</definedName>
    <definedName name="S19P6" localSheetId="2">#REF!</definedName>
    <definedName name="S19P6" localSheetId="5">#REF!</definedName>
    <definedName name="S19P6" localSheetId="7">#REF!</definedName>
    <definedName name="S19P6" localSheetId="8">#REF!</definedName>
    <definedName name="S19P6">#REF!</definedName>
    <definedName name="S19P7" localSheetId="2">#REF!</definedName>
    <definedName name="S19P7" localSheetId="5">#REF!</definedName>
    <definedName name="S19P7" localSheetId="7">#REF!</definedName>
    <definedName name="S19P7" localSheetId="8">#REF!</definedName>
    <definedName name="S19P7">#REF!</definedName>
    <definedName name="S19P8" localSheetId="2">#REF!</definedName>
    <definedName name="S19P8" localSheetId="5">#REF!</definedName>
    <definedName name="S19P8" localSheetId="7">#REF!</definedName>
    <definedName name="S19P8" localSheetId="8">#REF!</definedName>
    <definedName name="S19P8">#REF!</definedName>
    <definedName name="S19P9" localSheetId="2">#REF!</definedName>
    <definedName name="S19P9" localSheetId="5">#REF!</definedName>
    <definedName name="S19P9" localSheetId="7">#REF!</definedName>
    <definedName name="S19P9" localSheetId="8">#REF!</definedName>
    <definedName name="S19P9">#REF!</definedName>
    <definedName name="S19R1" localSheetId="2">#REF!</definedName>
    <definedName name="S19R1" localSheetId="5">#REF!</definedName>
    <definedName name="S19R1" localSheetId="7">#REF!</definedName>
    <definedName name="S19R1" localSheetId="8">#REF!</definedName>
    <definedName name="S19R1">#REF!</definedName>
    <definedName name="S19R10" localSheetId="2">#REF!</definedName>
    <definedName name="S19R10" localSheetId="5">#REF!</definedName>
    <definedName name="S19R10" localSheetId="7">#REF!</definedName>
    <definedName name="S19R10" localSheetId="8">#REF!</definedName>
    <definedName name="S19R10">#REF!</definedName>
    <definedName name="S19R11" localSheetId="2">#REF!</definedName>
    <definedName name="S19R11" localSheetId="5">#REF!</definedName>
    <definedName name="S19R11" localSheetId="7">#REF!</definedName>
    <definedName name="S19R11" localSheetId="8">#REF!</definedName>
    <definedName name="S19R11">#REF!</definedName>
    <definedName name="S19R12" localSheetId="2">#REF!</definedName>
    <definedName name="S19R12" localSheetId="5">#REF!</definedName>
    <definedName name="S19R12" localSheetId="7">#REF!</definedName>
    <definedName name="S19R12" localSheetId="8">#REF!</definedName>
    <definedName name="S19R12">#REF!</definedName>
    <definedName name="S19R13" localSheetId="2">#REF!</definedName>
    <definedName name="S19R13" localSheetId="5">#REF!</definedName>
    <definedName name="S19R13" localSheetId="7">#REF!</definedName>
    <definedName name="S19R13" localSheetId="8">#REF!</definedName>
    <definedName name="S19R13">#REF!</definedName>
    <definedName name="S19R14" localSheetId="2">#REF!</definedName>
    <definedName name="S19R14" localSheetId="5">#REF!</definedName>
    <definedName name="S19R14" localSheetId="7">#REF!</definedName>
    <definedName name="S19R14" localSheetId="8">#REF!</definedName>
    <definedName name="S19R14">#REF!</definedName>
    <definedName name="S19R15" localSheetId="2">#REF!</definedName>
    <definedName name="S19R15" localSheetId="5">#REF!</definedName>
    <definedName name="S19R15" localSheetId="7">#REF!</definedName>
    <definedName name="S19R15" localSheetId="8">#REF!</definedName>
    <definedName name="S19R15">#REF!</definedName>
    <definedName name="S19R16" localSheetId="2">#REF!</definedName>
    <definedName name="S19R16" localSheetId="5">#REF!</definedName>
    <definedName name="S19R16" localSheetId="7">#REF!</definedName>
    <definedName name="S19R16" localSheetId="8">#REF!</definedName>
    <definedName name="S19R16">#REF!</definedName>
    <definedName name="S19R17" localSheetId="2">#REF!</definedName>
    <definedName name="S19R17" localSheetId="5">#REF!</definedName>
    <definedName name="S19R17" localSheetId="7">#REF!</definedName>
    <definedName name="S19R17" localSheetId="8">#REF!</definedName>
    <definedName name="S19R17">#REF!</definedName>
    <definedName name="S19R18" localSheetId="2">#REF!</definedName>
    <definedName name="S19R18" localSheetId="5">#REF!</definedName>
    <definedName name="S19R18" localSheetId="7">#REF!</definedName>
    <definedName name="S19R18" localSheetId="8">#REF!</definedName>
    <definedName name="S19R18">#REF!</definedName>
    <definedName name="S19R19" localSheetId="2">#REF!</definedName>
    <definedName name="S19R19" localSheetId="5">#REF!</definedName>
    <definedName name="S19R19" localSheetId="7">#REF!</definedName>
    <definedName name="S19R19" localSheetId="8">#REF!</definedName>
    <definedName name="S19R19">#REF!</definedName>
    <definedName name="S19R2" localSheetId="2">#REF!</definedName>
    <definedName name="S19R2" localSheetId="5">#REF!</definedName>
    <definedName name="S19R2" localSheetId="7">#REF!</definedName>
    <definedName name="S19R2" localSheetId="8">#REF!</definedName>
    <definedName name="S19R2">#REF!</definedName>
    <definedName name="S19R20" localSheetId="2">#REF!</definedName>
    <definedName name="S19R20" localSheetId="5">#REF!</definedName>
    <definedName name="S19R20" localSheetId="7">#REF!</definedName>
    <definedName name="S19R20" localSheetId="8">#REF!</definedName>
    <definedName name="S19R20">#REF!</definedName>
    <definedName name="S19R21" localSheetId="2">#REF!</definedName>
    <definedName name="S19R21" localSheetId="5">#REF!</definedName>
    <definedName name="S19R21" localSheetId="7">#REF!</definedName>
    <definedName name="S19R21" localSheetId="8">#REF!</definedName>
    <definedName name="S19R21">#REF!</definedName>
    <definedName name="S19R22" localSheetId="2">#REF!</definedName>
    <definedName name="S19R22" localSheetId="5">#REF!</definedName>
    <definedName name="S19R22" localSheetId="7">#REF!</definedName>
    <definedName name="S19R22" localSheetId="8">#REF!</definedName>
    <definedName name="S19R22">#REF!</definedName>
    <definedName name="S19R23" localSheetId="2">#REF!</definedName>
    <definedName name="S19R23" localSheetId="5">#REF!</definedName>
    <definedName name="S19R23" localSheetId="7">#REF!</definedName>
    <definedName name="S19R23" localSheetId="8">#REF!</definedName>
    <definedName name="S19R23">#REF!</definedName>
    <definedName name="S19R24" localSheetId="2">#REF!</definedName>
    <definedName name="S19R24" localSheetId="5">#REF!</definedName>
    <definedName name="S19R24" localSheetId="7">#REF!</definedName>
    <definedName name="S19R24" localSheetId="8">#REF!</definedName>
    <definedName name="S19R24">#REF!</definedName>
    <definedName name="S19R3" localSheetId="2">#REF!</definedName>
    <definedName name="S19R3" localSheetId="5">#REF!</definedName>
    <definedName name="S19R3" localSheetId="7">#REF!</definedName>
    <definedName name="S19R3" localSheetId="8">#REF!</definedName>
    <definedName name="S19R3">#REF!</definedName>
    <definedName name="S19R4" localSheetId="2">#REF!</definedName>
    <definedName name="S19R4" localSheetId="5">#REF!</definedName>
    <definedName name="S19R4" localSheetId="7">#REF!</definedName>
    <definedName name="S19R4" localSheetId="8">#REF!</definedName>
    <definedName name="S19R4">#REF!</definedName>
    <definedName name="S19R5" localSheetId="2">#REF!</definedName>
    <definedName name="S19R5" localSheetId="5">#REF!</definedName>
    <definedName name="S19R5" localSheetId="7">#REF!</definedName>
    <definedName name="S19R5" localSheetId="8">#REF!</definedName>
    <definedName name="S19R5">#REF!</definedName>
    <definedName name="S19R6" localSheetId="2">#REF!</definedName>
    <definedName name="S19R6" localSheetId="5">#REF!</definedName>
    <definedName name="S19R6" localSheetId="7">#REF!</definedName>
    <definedName name="S19R6" localSheetId="8">#REF!</definedName>
    <definedName name="S19R6">#REF!</definedName>
    <definedName name="S19R7" localSheetId="2">#REF!</definedName>
    <definedName name="S19R7" localSheetId="5">#REF!</definedName>
    <definedName name="S19R7" localSheetId="7">#REF!</definedName>
    <definedName name="S19R7" localSheetId="8">#REF!</definedName>
    <definedName name="S19R7">#REF!</definedName>
    <definedName name="S19R8" localSheetId="2">#REF!</definedName>
    <definedName name="S19R8" localSheetId="5">#REF!</definedName>
    <definedName name="S19R8" localSheetId="7">#REF!</definedName>
    <definedName name="S19R8" localSheetId="8">#REF!</definedName>
    <definedName name="S19R8">#REF!</definedName>
    <definedName name="S19R9" localSheetId="2">#REF!</definedName>
    <definedName name="S19R9" localSheetId="5">#REF!</definedName>
    <definedName name="S19R9" localSheetId="7">#REF!</definedName>
    <definedName name="S19R9" localSheetId="8">#REF!</definedName>
    <definedName name="S19R9">#REF!</definedName>
    <definedName name="S1P1" localSheetId="2">#REF!</definedName>
    <definedName name="S1P1" localSheetId="5">#REF!</definedName>
    <definedName name="S1P1" localSheetId="7">#REF!</definedName>
    <definedName name="S1P1" localSheetId="8">#REF!</definedName>
    <definedName name="S1P1">#REF!</definedName>
    <definedName name="S1P10" localSheetId="2">#REF!</definedName>
    <definedName name="S1P10" localSheetId="5">#REF!</definedName>
    <definedName name="S1P10" localSheetId="7">#REF!</definedName>
    <definedName name="S1P10" localSheetId="8">#REF!</definedName>
    <definedName name="S1P10">#REF!</definedName>
    <definedName name="S1P11" localSheetId="2">#REF!</definedName>
    <definedName name="S1P11" localSheetId="5">#REF!</definedName>
    <definedName name="S1P11" localSheetId="7">#REF!</definedName>
    <definedName name="S1P11" localSheetId="8">#REF!</definedName>
    <definedName name="S1P11">#REF!</definedName>
    <definedName name="S1P12" localSheetId="2">#REF!</definedName>
    <definedName name="S1P12" localSheetId="5">#REF!</definedName>
    <definedName name="S1P12" localSheetId="7">#REF!</definedName>
    <definedName name="S1P12" localSheetId="8">#REF!</definedName>
    <definedName name="S1P12">#REF!</definedName>
    <definedName name="S1P13" localSheetId="2">#REF!</definedName>
    <definedName name="S1P13" localSheetId="5">#REF!</definedName>
    <definedName name="S1P13" localSheetId="7">#REF!</definedName>
    <definedName name="S1P13" localSheetId="8">#REF!</definedName>
    <definedName name="S1P13">#REF!</definedName>
    <definedName name="S1P14" localSheetId="2">#REF!</definedName>
    <definedName name="S1P14" localSheetId="5">#REF!</definedName>
    <definedName name="S1P14" localSheetId="7">#REF!</definedName>
    <definedName name="S1P14" localSheetId="8">#REF!</definedName>
    <definedName name="S1P14">#REF!</definedName>
    <definedName name="S1P15" localSheetId="2">#REF!</definedName>
    <definedName name="S1P15" localSheetId="5">#REF!</definedName>
    <definedName name="S1P15" localSheetId="7">#REF!</definedName>
    <definedName name="S1P15" localSheetId="8">#REF!</definedName>
    <definedName name="S1P15">#REF!</definedName>
    <definedName name="S1P16" localSheetId="2">#REF!</definedName>
    <definedName name="S1P16" localSheetId="5">#REF!</definedName>
    <definedName name="S1P16" localSheetId="7">#REF!</definedName>
    <definedName name="S1P16" localSheetId="8">#REF!</definedName>
    <definedName name="S1P16">#REF!</definedName>
    <definedName name="S1P17" localSheetId="2">#REF!</definedName>
    <definedName name="S1P17" localSheetId="5">#REF!</definedName>
    <definedName name="S1P17" localSheetId="7">#REF!</definedName>
    <definedName name="S1P17" localSheetId="8">#REF!</definedName>
    <definedName name="S1P17">#REF!</definedName>
    <definedName name="S1P18" localSheetId="2">#REF!</definedName>
    <definedName name="S1P18" localSheetId="5">#REF!</definedName>
    <definedName name="S1P18" localSheetId="7">#REF!</definedName>
    <definedName name="S1P18" localSheetId="8">#REF!</definedName>
    <definedName name="S1P18">#REF!</definedName>
    <definedName name="S1P19" localSheetId="2">#REF!</definedName>
    <definedName name="S1P19" localSheetId="5">#REF!</definedName>
    <definedName name="S1P19" localSheetId="7">#REF!</definedName>
    <definedName name="S1P19" localSheetId="8">#REF!</definedName>
    <definedName name="S1P19">#REF!</definedName>
    <definedName name="S1P2" localSheetId="2">#REF!</definedName>
    <definedName name="S1P2" localSheetId="5">#REF!</definedName>
    <definedName name="S1P2" localSheetId="7">#REF!</definedName>
    <definedName name="S1P2" localSheetId="8">#REF!</definedName>
    <definedName name="S1P2">#REF!</definedName>
    <definedName name="S1P20" localSheetId="2">#REF!</definedName>
    <definedName name="S1P20" localSheetId="5">#REF!</definedName>
    <definedName name="S1P20" localSheetId="7">#REF!</definedName>
    <definedName name="S1P20" localSheetId="8">#REF!</definedName>
    <definedName name="S1P20">#REF!</definedName>
    <definedName name="S1P21" localSheetId="2">#REF!</definedName>
    <definedName name="S1P21" localSheetId="5">#REF!</definedName>
    <definedName name="S1P21" localSheetId="7">#REF!</definedName>
    <definedName name="S1P21" localSheetId="8">#REF!</definedName>
    <definedName name="S1P21">#REF!</definedName>
    <definedName name="S1P22" localSheetId="2">#REF!</definedName>
    <definedName name="S1P22" localSheetId="5">#REF!</definedName>
    <definedName name="S1P22" localSheetId="7">#REF!</definedName>
    <definedName name="S1P22" localSheetId="8">#REF!</definedName>
    <definedName name="S1P22">#REF!</definedName>
    <definedName name="S1P23" localSheetId="2">#REF!</definedName>
    <definedName name="S1P23" localSheetId="5">#REF!</definedName>
    <definedName name="S1P23" localSheetId="7">#REF!</definedName>
    <definedName name="S1P23" localSheetId="8">#REF!</definedName>
    <definedName name="S1P23">#REF!</definedName>
    <definedName name="S1P24" localSheetId="2">#REF!</definedName>
    <definedName name="S1P24" localSheetId="5">#REF!</definedName>
    <definedName name="S1P24" localSheetId="7">#REF!</definedName>
    <definedName name="S1P24" localSheetId="8">#REF!</definedName>
    <definedName name="S1P24">#REF!</definedName>
    <definedName name="S1P3" localSheetId="2">#REF!</definedName>
    <definedName name="S1P3" localSheetId="5">#REF!</definedName>
    <definedName name="S1P3" localSheetId="7">#REF!</definedName>
    <definedName name="S1P3" localSheetId="8">#REF!</definedName>
    <definedName name="S1P3">#REF!</definedName>
    <definedName name="S1P4" localSheetId="2">#REF!</definedName>
    <definedName name="S1P4" localSheetId="5">#REF!</definedName>
    <definedName name="S1P4" localSheetId="7">#REF!</definedName>
    <definedName name="S1P4" localSheetId="8">#REF!</definedName>
    <definedName name="S1P4">#REF!</definedName>
    <definedName name="S1P5" localSheetId="2">#REF!</definedName>
    <definedName name="S1P5" localSheetId="5">#REF!</definedName>
    <definedName name="S1P5" localSheetId="7">#REF!</definedName>
    <definedName name="S1P5" localSheetId="8">#REF!</definedName>
    <definedName name="S1P5">#REF!</definedName>
    <definedName name="S1P6" localSheetId="2">#REF!</definedName>
    <definedName name="S1P6" localSheetId="5">#REF!</definedName>
    <definedName name="S1P6" localSheetId="7">#REF!</definedName>
    <definedName name="S1P6" localSheetId="8">#REF!</definedName>
    <definedName name="S1P6">#REF!</definedName>
    <definedName name="S1P7" localSheetId="2">#REF!</definedName>
    <definedName name="S1P7" localSheetId="5">#REF!</definedName>
    <definedName name="S1P7" localSheetId="7">#REF!</definedName>
    <definedName name="S1P7" localSheetId="8">#REF!</definedName>
    <definedName name="S1P7">#REF!</definedName>
    <definedName name="S1P8" localSheetId="2">#REF!</definedName>
    <definedName name="S1P8" localSheetId="5">#REF!</definedName>
    <definedName name="S1P8" localSheetId="7">#REF!</definedName>
    <definedName name="S1P8" localSheetId="8">#REF!</definedName>
    <definedName name="S1P8">#REF!</definedName>
    <definedName name="S1P9" localSheetId="2">#REF!</definedName>
    <definedName name="S1P9" localSheetId="5">#REF!</definedName>
    <definedName name="S1P9" localSheetId="7">#REF!</definedName>
    <definedName name="S1P9" localSheetId="8">#REF!</definedName>
    <definedName name="S1P9">#REF!</definedName>
    <definedName name="S1R1" localSheetId="2">#REF!</definedName>
    <definedName name="S1R1" localSheetId="5">#REF!</definedName>
    <definedName name="S1R1" localSheetId="7">#REF!</definedName>
    <definedName name="S1R1" localSheetId="8">#REF!</definedName>
    <definedName name="S1R1">#REF!</definedName>
    <definedName name="S1R10" localSheetId="2">#REF!</definedName>
    <definedName name="S1R10" localSheetId="5">#REF!</definedName>
    <definedName name="S1R10" localSheetId="7">#REF!</definedName>
    <definedName name="S1R10" localSheetId="8">#REF!</definedName>
    <definedName name="S1R10">#REF!</definedName>
    <definedName name="S1R11" localSheetId="2">#REF!</definedName>
    <definedName name="S1R11" localSheetId="5">#REF!</definedName>
    <definedName name="S1R11" localSheetId="7">#REF!</definedName>
    <definedName name="S1R11" localSheetId="8">#REF!</definedName>
    <definedName name="S1R11">#REF!</definedName>
    <definedName name="S1R12" localSheetId="2">#REF!</definedName>
    <definedName name="S1R12" localSheetId="5">#REF!</definedName>
    <definedName name="S1R12" localSheetId="7">#REF!</definedName>
    <definedName name="S1R12" localSheetId="8">#REF!</definedName>
    <definedName name="S1R12">#REF!</definedName>
    <definedName name="S1R13" localSheetId="2">#REF!</definedName>
    <definedName name="S1R13" localSheetId="5">#REF!</definedName>
    <definedName name="S1R13" localSheetId="7">#REF!</definedName>
    <definedName name="S1R13" localSheetId="8">#REF!</definedName>
    <definedName name="S1R13">#REF!</definedName>
    <definedName name="S1R14" localSheetId="2">#REF!</definedName>
    <definedName name="S1R14" localSheetId="5">#REF!</definedName>
    <definedName name="S1R14" localSheetId="7">#REF!</definedName>
    <definedName name="S1R14" localSheetId="8">#REF!</definedName>
    <definedName name="S1R14">#REF!</definedName>
    <definedName name="S1R15" localSheetId="2">#REF!</definedName>
    <definedName name="S1R15" localSheetId="5">#REF!</definedName>
    <definedName name="S1R15" localSheetId="7">#REF!</definedName>
    <definedName name="S1R15" localSheetId="8">#REF!</definedName>
    <definedName name="S1R15">#REF!</definedName>
    <definedName name="S1R16" localSheetId="2">#REF!</definedName>
    <definedName name="S1R16" localSheetId="5">#REF!</definedName>
    <definedName name="S1R16" localSheetId="7">#REF!</definedName>
    <definedName name="S1R16" localSheetId="8">#REF!</definedName>
    <definedName name="S1R16">#REF!</definedName>
    <definedName name="S1R17" localSheetId="2">#REF!</definedName>
    <definedName name="S1R17" localSheetId="5">#REF!</definedName>
    <definedName name="S1R17" localSheetId="7">#REF!</definedName>
    <definedName name="S1R17" localSheetId="8">#REF!</definedName>
    <definedName name="S1R17">#REF!</definedName>
    <definedName name="S1R18" localSheetId="2">#REF!</definedName>
    <definedName name="S1R18" localSheetId="5">#REF!</definedName>
    <definedName name="S1R18" localSheetId="7">#REF!</definedName>
    <definedName name="S1R18" localSheetId="8">#REF!</definedName>
    <definedName name="S1R18">#REF!</definedName>
    <definedName name="S1R19" localSheetId="2">#REF!</definedName>
    <definedName name="S1R19" localSheetId="5">#REF!</definedName>
    <definedName name="S1R19" localSheetId="7">#REF!</definedName>
    <definedName name="S1R19" localSheetId="8">#REF!</definedName>
    <definedName name="S1R19">#REF!</definedName>
    <definedName name="S1R2" localSheetId="2">#REF!</definedName>
    <definedName name="S1R2" localSheetId="5">#REF!</definedName>
    <definedName name="S1R2" localSheetId="7">#REF!</definedName>
    <definedName name="S1R2" localSheetId="8">#REF!</definedName>
    <definedName name="S1R2">#REF!</definedName>
    <definedName name="S1R20" localSheetId="2">#REF!</definedName>
    <definedName name="S1R20" localSheetId="5">#REF!</definedName>
    <definedName name="S1R20" localSheetId="7">#REF!</definedName>
    <definedName name="S1R20" localSheetId="8">#REF!</definedName>
    <definedName name="S1R20">#REF!</definedName>
    <definedName name="S1R21" localSheetId="2">#REF!</definedName>
    <definedName name="S1R21" localSheetId="5">#REF!</definedName>
    <definedName name="S1R21" localSheetId="7">#REF!</definedName>
    <definedName name="S1R21" localSheetId="8">#REF!</definedName>
    <definedName name="S1R21">#REF!</definedName>
    <definedName name="S1R22" localSheetId="2">#REF!</definedName>
    <definedName name="S1R22" localSheetId="5">#REF!</definedName>
    <definedName name="S1R22" localSheetId="7">#REF!</definedName>
    <definedName name="S1R22" localSheetId="8">#REF!</definedName>
    <definedName name="S1R22">#REF!</definedName>
    <definedName name="S1R23" localSheetId="2">#REF!</definedName>
    <definedName name="S1R23" localSheetId="5">#REF!</definedName>
    <definedName name="S1R23" localSheetId="7">#REF!</definedName>
    <definedName name="S1R23" localSheetId="8">#REF!</definedName>
    <definedName name="S1R23">#REF!</definedName>
    <definedName name="S1R24" localSheetId="2">#REF!</definedName>
    <definedName name="S1R24" localSheetId="5">#REF!</definedName>
    <definedName name="S1R24" localSheetId="7">#REF!</definedName>
    <definedName name="S1R24" localSheetId="8">#REF!</definedName>
    <definedName name="S1R24">#REF!</definedName>
    <definedName name="S1R3" localSheetId="2">#REF!</definedName>
    <definedName name="S1R3" localSheetId="5">#REF!</definedName>
    <definedName name="S1R3" localSheetId="7">#REF!</definedName>
    <definedName name="S1R3" localSheetId="8">#REF!</definedName>
    <definedName name="S1R3">#REF!</definedName>
    <definedName name="S1R4" localSheetId="2">#REF!</definedName>
    <definedName name="S1R4" localSheetId="5">#REF!</definedName>
    <definedName name="S1R4" localSheetId="7">#REF!</definedName>
    <definedName name="S1R4" localSheetId="8">#REF!</definedName>
    <definedName name="S1R4">#REF!</definedName>
    <definedName name="S1R5" localSheetId="2">#REF!</definedName>
    <definedName name="S1R5" localSheetId="5">#REF!</definedName>
    <definedName name="S1R5" localSheetId="7">#REF!</definedName>
    <definedName name="S1R5" localSheetId="8">#REF!</definedName>
    <definedName name="S1R5">#REF!</definedName>
    <definedName name="S1R6" localSheetId="2">#REF!</definedName>
    <definedName name="S1R6" localSheetId="5">#REF!</definedName>
    <definedName name="S1R6" localSheetId="7">#REF!</definedName>
    <definedName name="S1R6" localSheetId="8">#REF!</definedName>
    <definedName name="S1R6">#REF!</definedName>
    <definedName name="S1R7" localSheetId="2">#REF!</definedName>
    <definedName name="S1R7" localSheetId="5">#REF!</definedName>
    <definedName name="S1R7" localSheetId="7">#REF!</definedName>
    <definedName name="S1R7" localSheetId="8">#REF!</definedName>
    <definedName name="S1R7">#REF!</definedName>
    <definedName name="S1R8" localSheetId="2">#REF!</definedName>
    <definedName name="S1R8" localSheetId="5">#REF!</definedName>
    <definedName name="S1R8" localSheetId="7">#REF!</definedName>
    <definedName name="S1R8" localSheetId="8">#REF!</definedName>
    <definedName name="S1R8">#REF!</definedName>
    <definedName name="S1R9" localSheetId="2">#REF!</definedName>
    <definedName name="S1R9" localSheetId="5">#REF!</definedName>
    <definedName name="S1R9" localSheetId="7">#REF!</definedName>
    <definedName name="S1R9" localSheetId="8">#REF!</definedName>
    <definedName name="S1R9">#REF!</definedName>
    <definedName name="S20P1" localSheetId="2">#REF!</definedName>
    <definedName name="S20P1" localSheetId="5">#REF!</definedName>
    <definedName name="S20P1" localSheetId="7">#REF!</definedName>
    <definedName name="S20P1" localSheetId="8">#REF!</definedName>
    <definedName name="S20P1">#REF!</definedName>
    <definedName name="S20P10" localSheetId="2">#REF!</definedName>
    <definedName name="S20P10" localSheetId="5">#REF!</definedName>
    <definedName name="S20P10" localSheetId="7">#REF!</definedName>
    <definedName name="S20P10" localSheetId="8">#REF!</definedName>
    <definedName name="S20P10">#REF!</definedName>
    <definedName name="S20P11" localSheetId="2">#REF!</definedName>
    <definedName name="S20P11" localSheetId="5">#REF!</definedName>
    <definedName name="S20P11" localSheetId="7">#REF!</definedName>
    <definedName name="S20P11" localSheetId="8">#REF!</definedName>
    <definedName name="S20P11">#REF!</definedName>
    <definedName name="S20P12" localSheetId="2">#REF!</definedName>
    <definedName name="S20P12" localSheetId="5">#REF!</definedName>
    <definedName name="S20P12" localSheetId="7">#REF!</definedName>
    <definedName name="S20P12" localSheetId="8">#REF!</definedName>
    <definedName name="S20P12">#REF!</definedName>
    <definedName name="S20P13" localSheetId="2">#REF!</definedName>
    <definedName name="S20P13" localSheetId="5">#REF!</definedName>
    <definedName name="S20P13" localSheetId="7">#REF!</definedName>
    <definedName name="S20P13" localSheetId="8">#REF!</definedName>
    <definedName name="S20P13">#REF!</definedName>
    <definedName name="S20P14" localSheetId="2">#REF!</definedName>
    <definedName name="S20P14" localSheetId="5">#REF!</definedName>
    <definedName name="S20P14" localSheetId="7">#REF!</definedName>
    <definedName name="S20P14" localSheetId="8">#REF!</definedName>
    <definedName name="S20P14">#REF!</definedName>
    <definedName name="S20P15" localSheetId="2">#REF!</definedName>
    <definedName name="S20P15" localSheetId="5">#REF!</definedName>
    <definedName name="S20P15" localSheetId="7">#REF!</definedName>
    <definedName name="S20P15" localSheetId="8">#REF!</definedName>
    <definedName name="S20P15">#REF!</definedName>
    <definedName name="S20P16" localSheetId="2">#REF!</definedName>
    <definedName name="S20P16" localSheetId="5">#REF!</definedName>
    <definedName name="S20P16" localSheetId="7">#REF!</definedName>
    <definedName name="S20P16" localSheetId="8">#REF!</definedName>
    <definedName name="S20P16">#REF!</definedName>
    <definedName name="S20P17" localSheetId="2">#REF!</definedName>
    <definedName name="S20P17" localSheetId="5">#REF!</definedName>
    <definedName name="S20P17" localSheetId="7">#REF!</definedName>
    <definedName name="S20P17" localSheetId="8">#REF!</definedName>
    <definedName name="S20P17">#REF!</definedName>
    <definedName name="S20P18" localSheetId="2">#REF!</definedName>
    <definedName name="S20P18" localSheetId="5">#REF!</definedName>
    <definedName name="S20P18" localSheetId="7">#REF!</definedName>
    <definedName name="S20P18" localSheetId="8">#REF!</definedName>
    <definedName name="S20P18">#REF!</definedName>
    <definedName name="S20P19" localSheetId="2">#REF!</definedName>
    <definedName name="S20P19" localSheetId="5">#REF!</definedName>
    <definedName name="S20P19" localSheetId="7">#REF!</definedName>
    <definedName name="S20P19" localSheetId="8">#REF!</definedName>
    <definedName name="S20P19">#REF!</definedName>
    <definedName name="S20P2" localSheetId="2">#REF!</definedName>
    <definedName name="S20P2" localSheetId="5">#REF!</definedName>
    <definedName name="S20P2" localSheetId="7">#REF!</definedName>
    <definedName name="S20P2" localSheetId="8">#REF!</definedName>
    <definedName name="S20P2">#REF!</definedName>
    <definedName name="S20P20" localSheetId="2">#REF!</definedName>
    <definedName name="S20P20" localSheetId="5">#REF!</definedName>
    <definedName name="S20P20" localSheetId="7">#REF!</definedName>
    <definedName name="S20P20" localSheetId="8">#REF!</definedName>
    <definedName name="S20P20">#REF!</definedName>
    <definedName name="S20P21" localSheetId="2">#REF!</definedName>
    <definedName name="S20P21" localSheetId="5">#REF!</definedName>
    <definedName name="S20P21" localSheetId="7">#REF!</definedName>
    <definedName name="S20P21" localSheetId="8">#REF!</definedName>
    <definedName name="S20P21">#REF!</definedName>
    <definedName name="S20P22" localSheetId="2">#REF!</definedName>
    <definedName name="S20P22" localSheetId="5">#REF!</definedName>
    <definedName name="S20P22" localSheetId="7">#REF!</definedName>
    <definedName name="S20P22" localSheetId="8">#REF!</definedName>
    <definedName name="S20P22">#REF!</definedName>
    <definedName name="S20P23" localSheetId="2">#REF!</definedName>
    <definedName name="S20P23" localSheetId="5">#REF!</definedName>
    <definedName name="S20P23" localSheetId="7">#REF!</definedName>
    <definedName name="S20P23" localSheetId="8">#REF!</definedName>
    <definedName name="S20P23">#REF!</definedName>
    <definedName name="S20P24" localSheetId="2">#REF!</definedName>
    <definedName name="S20P24" localSheetId="5">#REF!</definedName>
    <definedName name="S20P24" localSheetId="7">#REF!</definedName>
    <definedName name="S20P24" localSheetId="8">#REF!</definedName>
    <definedName name="S20P24">#REF!</definedName>
    <definedName name="S20P3" localSheetId="2">#REF!</definedName>
    <definedName name="S20P3" localSheetId="5">#REF!</definedName>
    <definedName name="S20P3" localSheetId="7">#REF!</definedName>
    <definedName name="S20P3" localSheetId="8">#REF!</definedName>
    <definedName name="S20P3">#REF!</definedName>
    <definedName name="S20P4" localSheetId="2">#REF!</definedName>
    <definedName name="S20P4" localSheetId="5">#REF!</definedName>
    <definedName name="S20P4" localSheetId="7">#REF!</definedName>
    <definedName name="S20P4" localSheetId="8">#REF!</definedName>
    <definedName name="S20P4">#REF!</definedName>
    <definedName name="S20P5" localSheetId="2">#REF!</definedName>
    <definedName name="S20P5" localSheetId="5">#REF!</definedName>
    <definedName name="S20P5" localSheetId="7">#REF!</definedName>
    <definedName name="S20P5" localSheetId="8">#REF!</definedName>
    <definedName name="S20P5">#REF!</definedName>
    <definedName name="S20P6" localSheetId="2">#REF!</definedName>
    <definedName name="S20P6" localSheetId="5">#REF!</definedName>
    <definedName name="S20P6" localSheetId="7">#REF!</definedName>
    <definedName name="S20P6" localSheetId="8">#REF!</definedName>
    <definedName name="S20P6">#REF!</definedName>
    <definedName name="S20P7" localSheetId="2">#REF!</definedName>
    <definedName name="S20P7" localSheetId="5">#REF!</definedName>
    <definedName name="S20P7" localSheetId="7">#REF!</definedName>
    <definedName name="S20P7" localSheetId="8">#REF!</definedName>
    <definedName name="S20P7">#REF!</definedName>
    <definedName name="S20P8" localSheetId="2">#REF!</definedName>
    <definedName name="S20P8" localSheetId="5">#REF!</definedName>
    <definedName name="S20P8" localSheetId="7">#REF!</definedName>
    <definedName name="S20P8" localSheetId="8">#REF!</definedName>
    <definedName name="S20P8">#REF!</definedName>
    <definedName name="S20P9" localSheetId="2">#REF!</definedName>
    <definedName name="S20P9" localSheetId="5">#REF!</definedName>
    <definedName name="S20P9" localSheetId="7">#REF!</definedName>
    <definedName name="S20P9" localSheetId="8">#REF!</definedName>
    <definedName name="S20P9">#REF!</definedName>
    <definedName name="S20R1" localSheetId="2">#REF!</definedName>
    <definedName name="S20R1" localSheetId="5">#REF!</definedName>
    <definedName name="S20R1" localSheetId="7">#REF!</definedName>
    <definedName name="S20R1" localSheetId="8">#REF!</definedName>
    <definedName name="S20R1">#REF!</definedName>
    <definedName name="S20R10" localSheetId="2">#REF!</definedName>
    <definedName name="S20R10" localSheetId="5">#REF!</definedName>
    <definedName name="S20R10" localSheetId="7">#REF!</definedName>
    <definedName name="S20R10" localSheetId="8">#REF!</definedName>
    <definedName name="S20R10">#REF!</definedName>
    <definedName name="S20R11" localSheetId="2">#REF!</definedName>
    <definedName name="S20R11" localSheetId="5">#REF!</definedName>
    <definedName name="S20R11" localSheetId="7">#REF!</definedName>
    <definedName name="S20R11" localSheetId="8">#REF!</definedName>
    <definedName name="S20R11">#REF!</definedName>
    <definedName name="S20R12" localSheetId="2">#REF!</definedName>
    <definedName name="S20R12" localSheetId="5">#REF!</definedName>
    <definedName name="S20R12" localSheetId="7">#REF!</definedName>
    <definedName name="S20R12" localSheetId="8">#REF!</definedName>
    <definedName name="S20R12">#REF!</definedName>
    <definedName name="S20R13" localSheetId="2">#REF!</definedName>
    <definedName name="S20R13" localSheetId="5">#REF!</definedName>
    <definedName name="S20R13" localSheetId="7">#REF!</definedName>
    <definedName name="S20R13" localSheetId="8">#REF!</definedName>
    <definedName name="S20R13">#REF!</definedName>
    <definedName name="S20R14" localSheetId="2">#REF!</definedName>
    <definedName name="S20R14" localSheetId="5">#REF!</definedName>
    <definedName name="S20R14" localSheetId="7">#REF!</definedName>
    <definedName name="S20R14" localSheetId="8">#REF!</definedName>
    <definedName name="S20R14">#REF!</definedName>
    <definedName name="S20R15" localSheetId="2">#REF!</definedName>
    <definedName name="S20R15" localSheetId="5">#REF!</definedName>
    <definedName name="S20R15" localSheetId="7">#REF!</definedName>
    <definedName name="S20R15" localSheetId="8">#REF!</definedName>
    <definedName name="S20R15">#REF!</definedName>
    <definedName name="S20R16" localSheetId="2">#REF!</definedName>
    <definedName name="S20R16" localSheetId="5">#REF!</definedName>
    <definedName name="S20R16" localSheetId="7">#REF!</definedName>
    <definedName name="S20R16" localSheetId="8">#REF!</definedName>
    <definedName name="S20R16">#REF!</definedName>
    <definedName name="S20R17" localSheetId="2">#REF!</definedName>
    <definedName name="S20R17" localSheetId="5">#REF!</definedName>
    <definedName name="S20R17" localSheetId="7">#REF!</definedName>
    <definedName name="S20R17" localSheetId="8">#REF!</definedName>
    <definedName name="S20R17">#REF!</definedName>
    <definedName name="S20R18" localSheetId="2">#REF!</definedName>
    <definedName name="S20R18" localSheetId="5">#REF!</definedName>
    <definedName name="S20R18" localSheetId="7">#REF!</definedName>
    <definedName name="S20R18" localSheetId="8">#REF!</definedName>
    <definedName name="S20R18">#REF!</definedName>
    <definedName name="S20R19" localSheetId="2">#REF!</definedName>
    <definedName name="S20R19" localSheetId="5">#REF!</definedName>
    <definedName name="S20R19" localSheetId="7">#REF!</definedName>
    <definedName name="S20R19" localSheetId="8">#REF!</definedName>
    <definedName name="S20R19">#REF!</definedName>
    <definedName name="S20R2" localSheetId="2">#REF!</definedName>
    <definedName name="S20R2" localSheetId="5">#REF!</definedName>
    <definedName name="S20R2" localSheetId="7">#REF!</definedName>
    <definedName name="S20R2" localSheetId="8">#REF!</definedName>
    <definedName name="S20R2">#REF!</definedName>
    <definedName name="S20R20" localSheetId="2">#REF!</definedName>
    <definedName name="S20R20" localSheetId="5">#REF!</definedName>
    <definedName name="S20R20" localSheetId="7">#REF!</definedName>
    <definedName name="S20R20" localSheetId="8">#REF!</definedName>
    <definedName name="S20R20">#REF!</definedName>
    <definedName name="S20R21" localSheetId="2">#REF!</definedName>
    <definedName name="S20R21" localSheetId="5">#REF!</definedName>
    <definedName name="S20R21" localSheetId="7">#REF!</definedName>
    <definedName name="S20R21" localSheetId="8">#REF!</definedName>
    <definedName name="S20R21">#REF!</definedName>
    <definedName name="S20R22" localSheetId="2">#REF!</definedName>
    <definedName name="S20R22" localSheetId="5">#REF!</definedName>
    <definedName name="S20R22" localSheetId="7">#REF!</definedName>
    <definedName name="S20R22" localSheetId="8">#REF!</definedName>
    <definedName name="S20R22">#REF!</definedName>
    <definedName name="S20R23" localSheetId="2">#REF!</definedName>
    <definedName name="S20R23" localSheetId="5">#REF!</definedName>
    <definedName name="S20R23" localSheetId="7">#REF!</definedName>
    <definedName name="S20R23" localSheetId="8">#REF!</definedName>
    <definedName name="S20R23">#REF!</definedName>
    <definedName name="S20R24" localSheetId="2">#REF!</definedName>
    <definedName name="S20R24" localSheetId="5">#REF!</definedName>
    <definedName name="S20R24" localSheetId="7">#REF!</definedName>
    <definedName name="S20R24" localSheetId="8">#REF!</definedName>
    <definedName name="S20R24">#REF!</definedName>
    <definedName name="S20R3" localSheetId="2">#REF!</definedName>
    <definedName name="S20R3" localSheetId="5">#REF!</definedName>
    <definedName name="S20R3" localSheetId="7">#REF!</definedName>
    <definedName name="S20R3" localSheetId="8">#REF!</definedName>
    <definedName name="S20R3">#REF!</definedName>
    <definedName name="S20R4" localSheetId="2">#REF!</definedName>
    <definedName name="S20R4" localSheetId="5">#REF!</definedName>
    <definedName name="S20R4" localSheetId="7">#REF!</definedName>
    <definedName name="S20R4" localSheetId="8">#REF!</definedName>
    <definedName name="S20R4">#REF!</definedName>
    <definedName name="S20R5" localSheetId="2">#REF!</definedName>
    <definedName name="S20R5" localSheetId="5">#REF!</definedName>
    <definedName name="S20R5" localSheetId="7">#REF!</definedName>
    <definedName name="S20R5" localSheetId="8">#REF!</definedName>
    <definedName name="S20R5">#REF!</definedName>
    <definedName name="S20R6" localSheetId="2">#REF!</definedName>
    <definedName name="S20R6" localSheetId="5">#REF!</definedName>
    <definedName name="S20R6" localSheetId="7">#REF!</definedName>
    <definedName name="S20R6" localSheetId="8">#REF!</definedName>
    <definedName name="S20R6">#REF!</definedName>
    <definedName name="S20R7" localSheetId="2">#REF!</definedName>
    <definedName name="S20R7" localSheetId="5">#REF!</definedName>
    <definedName name="S20R7" localSheetId="7">#REF!</definedName>
    <definedName name="S20R7" localSheetId="8">#REF!</definedName>
    <definedName name="S20R7">#REF!</definedName>
    <definedName name="S20R8" localSheetId="2">#REF!</definedName>
    <definedName name="S20R8" localSheetId="5">#REF!</definedName>
    <definedName name="S20R8" localSheetId="7">#REF!</definedName>
    <definedName name="S20R8" localSheetId="8">#REF!</definedName>
    <definedName name="S20R8">#REF!</definedName>
    <definedName name="S20R9" localSheetId="2">#REF!</definedName>
    <definedName name="S20R9" localSheetId="5">#REF!</definedName>
    <definedName name="S20R9" localSheetId="7">#REF!</definedName>
    <definedName name="S20R9" localSheetId="8">#REF!</definedName>
    <definedName name="S20R9">#REF!</definedName>
    <definedName name="S21P1" localSheetId="2">#REF!</definedName>
    <definedName name="S21P1" localSheetId="5">#REF!</definedName>
    <definedName name="S21P1" localSheetId="7">#REF!</definedName>
    <definedName name="S21P1" localSheetId="8">#REF!</definedName>
    <definedName name="S21P1">#REF!</definedName>
    <definedName name="S21P10" localSheetId="2">#REF!</definedName>
    <definedName name="S21P10" localSheetId="5">#REF!</definedName>
    <definedName name="S21P10" localSheetId="7">#REF!</definedName>
    <definedName name="S21P10" localSheetId="8">#REF!</definedName>
    <definedName name="S21P10">#REF!</definedName>
    <definedName name="S21P11" localSheetId="2">#REF!</definedName>
    <definedName name="S21P11" localSheetId="5">#REF!</definedName>
    <definedName name="S21P11" localSheetId="7">#REF!</definedName>
    <definedName name="S21P11" localSheetId="8">#REF!</definedName>
    <definedName name="S21P11">#REF!</definedName>
    <definedName name="S21P12" localSheetId="2">#REF!</definedName>
    <definedName name="S21P12" localSheetId="5">#REF!</definedName>
    <definedName name="S21P12" localSheetId="7">#REF!</definedName>
    <definedName name="S21P12" localSheetId="8">#REF!</definedName>
    <definedName name="S21P12">#REF!</definedName>
    <definedName name="S21P13" localSheetId="2">#REF!</definedName>
    <definedName name="S21P13" localSheetId="5">#REF!</definedName>
    <definedName name="S21P13" localSheetId="7">#REF!</definedName>
    <definedName name="S21P13" localSheetId="8">#REF!</definedName>
    <definedName name="S21P13">#REF!</definedName>
    <definedName name="S21P14" localSheetId="2">#REF!</definedName>
    <definedName name="S21P14" localSheetId="5">#REF!</definedName>
    <definedName name="S21P14" localSheetId="7">#REF!</definedName>
    <definedName name="S21P14" localSheetId="8">#REF!</definedName>
    <definedName name="S21P14">#REF!</definedName>
    <definedName name="S21P15" localSheetId="2">#REF!</definedName>
    <definedName name="S21P15" localSheetId="5">#REF!</definedName>
    <definedName name="S21P15" localSheetId="7">#REF!</definedName>
    <definedName name="S21P15" localSheetId="8">#REF!</definedName>
    <definedName name="S21P15">#REF!</definedName>
    <definedName name="S21P16" localSheetId="2">#REF!</definedName>
    <definedName name="S21P16" localSheetId="5">#REF!</definedName>
    <definedName name="S21P16" localSheetId="7">#REF!</definedName>
    <definedName name="S21P16" localSheetId="8">#REF!</definedName>
    <definedName name="S21P16">#REF!</definedName>
    <definedName name="S21P17" localSheetId="2">#REF!</definedName>
    <definedName name="S21P17" localSheetId="5">#REF!</definedName>
    <definedName name="S21P17" localSheetId="7">#REF!</definedName>
    <definedName name="S21P17" localSheetId="8">#REF!</definedName>
    <definedName name="S21P17">#REF!</definedName>
    <definedName name="S21P18" localSheetId="2">#REF!</definedName>
    <definedName name="S21P18" localSheetId="5">#REF!</definedName>
    <definedName name="S21P18" localSheetId="7">#REF!</definedName>
    <definedName name="S21P18" localSheetId="8">#REF!</definedName>
    <definedName name="S21P18">#REF!</definedName>
    <definedName name="S21P19" localSheetId="2">#REF!</definedName>
    <definedName name="S21P19" localSheetId="5">#REF!</definedName>
    <definedName name="S21P19" localSheetId="7">#REF!</definedName>
    <definedName name="S21P19" localSheetId="8">#REF!</definedName>
    <definedName name="S21P19">#REF!</definedName>
    <definedName name="S21P2" localSheetId="2">#REF!</definedName>
    <definedName name="S21P2" localSheetId="5">#REF!</definedName>
    <definedName name="S21P2" localSheetId="7">#REF!</definedName>
    <definedName name="S21P2" localSheetId="8">#REF!</definedName>
    <definedName name="S21P2">#REF!</definedName>
    <definedName name="S21P20" localSheetId="2">#REF!</definedName>
    <definedName name="S21P20" localSheetId="5">#REF!</definedName>
    <definedName name="S21P20" localSheetId="7">#REF!</definedName>
    <definedName name="S21P20" localSheetId="8">#REF!</definedName>
    <definedName name="S21P20">#REF!</definedName>
    <definedName name="S21P21" localSheetId="2">#REF!</definedName>
    <definedName name="S21P21" localSheetId="5">#REF!</definedName>
    <definedName name="S21P21" localSheetId="7">#REF!</definedName>
    <definedName name="S21P21" localSheetId="8">#REF!</definedName>
    <definedName name="S21P21">#REF!</definedName>
    <definedName name="S21P22" localSheetId="2">#REF!</definedName>
    <definedName name="S21P22" localSheetId="5">#REF!</definedName>
    <definedName name="S21P22" localSheetId="7">#REF!</definedName>
    <definedName name="S21P22" localSheetId="8">#REF!</definedName>
    <definedName name="S21P22">#REF!</definedName>
    <definedName name="S21P23" localSheetId="2">#REF!</definedName>
    <definedName name="S21P23" localSheetId="5">#REF!</definedName>
    <definedName name="S21P23" localSheetId="7">#REF!</definedName>
    <definedName name="S21P23" localSheetId="8">#REF!</definedName>
    <definedName name="S21P23">#REF!</definedName>
    <definedName name="S21P24" localSheetId="2">#REF!</definedName>
    <definedName name="S21P24" localSheetId="5">#REF!</definedName>
    <definedName name="S21P24" localSheetId="7">#REF!</definedName>
    <definedName name="S21P24" localSheetId="8">#REF!</definedName>
    <definedName name="S21P24">#REF!</definedName>
    <definedName name="S21P3" localSheetId="2">#REF!</definedName>
    <definedName name="S21P3" localSheetId="5">#REF!</definedName>
    <definedName name="S21P3" localSheetId="7">#REF!</definedName>
    <definedName name="S21P3" localSheetId="8">#REF!</definedName>
    <definedName name="S21P3">#REF!</definedName>
    <definedName name="S21P4" localSheetId="2">#REF!</definedName>
    <definedName name="S21P4" localSheetId="5">#REF!</definedName>
    <definedName name="S21P4" localSheetId="7">#REF!</definedName>
    <definedName name="S21P4" localSheetId="8">#REF!</definedName>
    <definedName name="S21P4">#REF!</definedName>
    <definedName name="S21P5" localSheetId="2">#REF!</definedName>
    <definedName name="S21P5" localSheetId="5">#REF!</definedName>
    <definedName name="S21P5" localSheetId="7">#REF!</definedName>
    <definedName name="S21P5" localSheetId="8">#REF!</definedName>
    <definedName name="S21P5">#REF!</definedName>
    <definedName name="S21P6" localSheetId="2">#REF!</definedName>
    <definedName name="S21P6" localSheetId="5">#REF!</definedName>
    <definedName name="S21P6" localSheetId="7">#REF!</definedName>
    <definedName name="S21P6" localSheetId="8">#REF!</definedName>
    <definedName name="S21P6">#REF!</definedName>
    <definedName name="S21P7" localSheetId="2">#REF!</definedName>
    <definedName name="S21P7" localSheetId="5">#REF!</definedName>
    <definedName name="S21P7" localSheetId="7">#REF!</definedName>
    <definedName name="S21P7" localSheetId="8">#REF!</definedName>
    <definedName name="S21P7">#REF!</definedName>
    <definedName name="S21P8" localSheetId="2">#REF!</definedName>
    <definedName name="S21P8" localSheetId="5">#REF!</definedName>
    <definedName name="S21P8" localSheetId="7">#REF!</definedName>
    <definedName name="S21P8" localSheetId="8">#REF!</definedName>
    <definedName name="S21P8">#REF!</definedName>
    <definedName name="S21P9" localSheetId="2">#REF!</definedName>
    <definedName name="S21P9" localSheetId="5">#REF!</definedName>
    <definedName name="S21P9" localSheetId="7">#REF!</definedName>
    <definedName name="S21P9" localSheetId="8">#REF!</definedName>
    <definedName name="S21P9">#REF!</definedName>
    <definedName name="S21R1" localSheetId="2">#REF!</definedName>
    <definedName name="S21R1" localSheetId="5">#REF!</definedName>
    <definedName name="S21R1" localSheetId="7">#REF!</definedName>
    <definedName name="S21R1" localSheetId="8">#REF!</definedName>
    <definedName name="S21R1">#REF!</definedName>
    <definedName name="S21R10" localSheetId="2">#REF!</definedName>
    <definedName name="S21R10" localSheetId="5">#REF!</definedName>
    <definedName name="S21R10" localSheetId="7">#REF!</definedName>
    <definedName name="S21R10" localSheetId="8">#REF!</definedName>
    <definedName name="S21R10">#REF!</definedName>
    <definedName name="S21R11" localSheetId="2">#REF!</definedName>
    <definedName name="S21R11" localSheetId="5">#REF!</definedName>
    <definedName name="S21R11" localSheetId="7">#REF!</definedName>
    <definedName name="S21R11" localSheetId="8">#REF!</definedName>
    <definedName name="S21R11">#REF!</definedName>
    <definedName name="S21R12" localSheetId="2">#REF!</definedName>
    <definedName name="S21R12" localSheetId="5">#REF!</definedName>
    <definedName name="S21R12" localSheetId="7">#REF!</definedName>
    <definedName name="S21R12" localSheetId="8">#REF!</definedName>
    <definedName name="S21R12">#REF!</definedName>
    <definedName name="S21R13" localSheetId="2">#REF!</definedName>
    <definedName name="S21R13" localSheetId="5">#REF!</definedName>
    <definedName name="S21R13" localSheetId="7">#REF!</definedName>
    <definedName name="S21R13" localSheetId="8">#REF!</definedName>
    <definedName name="S21R13">#REF!</definedName>
    <definedName name="S21R14" localSheetId="2">#REF!</definedName>
    <definedName name="S21R14" localSheetId="5">#REF!</definedName>
    <definedName name="S21R14" localSheetId="7">#REF!</definedName>
    <definedName name="S21R14" localSheetId="8">#REF!</definedName>
    <definedName name="S21R14">#REF!</definedName>
    <definedName name="S21R15" localSheetId="2">#REF!</definedName>
    <definedName name="S21R15" localSheetId="5">#REF!</definedName>
    <definedName name="S21R15" localSheetId="7">#REF!</definedName>
    <definedName name="S21R15" localSheetId="8">#REF!</definedName>
    <definedName name="S21R15">#REF!</definedName>
    <definedName name="S21R16" localSheetId="2">#REF!</definedName>
    <definedName name="S21R16" localSheetId="5">#REF!</definedName>
    <definedName name="S21R16" localSheetId="7">#REF!</definedName>
    <definedName name="S21R16" localSheetId="8">#REF!</definedName>
    <definedName name="S21R16">#REF!</definedName>
    <definedName name="S21R17" localSheetId="2">#REF!</definedName>
    <definedName name="S21R17" localSheetId="5">#REF!</definedName>
    <definedName name="S21R17" localSheetId="7">#REF!</definedName>
    <definedName name="S21R17" localSheetId="8">#REF!</definedName>
    <definedName name="S21R17">#REF!</definedName>
    <definedName name="S21R18" localSheetId="2">#REF!</definedName>
    <definedName name="S21R18" localSheetId="5">#REF!</definedName>
    <definedName name="S21R18" localSheetId="7">#REF!</definedName>
    <definedName name="S21R18" localSheetId="8">#REF!</definedName>
    <definedName name="S21R18">#REF!</definedName>
    <definedName name="S21R19" localSheetId="2">#REF!</definedName>
    <definedName name="S21R19" localSheetId="5">#REF!</definedName>
    <definedName name="S21R19" localSheetId="7">#REF!</definedName>
    <definedName name="S21R19" localSheetId="8">#REF!</definedName>
    <definedName name="S21R19">#REF!</definedName>
    <definedName name="S21R2" localSheetId="2">#REF!</definedName>
    <definedName name="S21R2" localSheetId="5">#REF!</definedName>
    <definedName name="S21R2" localSheetId="7">#REF!</definedName>
    <definedName name="S21R2" localSheetId="8">#REF!</definedName>
    <definedName name="S21R2">#REF!</definedName>
    <definedName name="S21R20" localSheetId="2">#REF!</definedName>
    <definedName name="S21R20" localSheetId="5">#REF!</definedName>
    <definedName name="S21R20" localSheetId="7">#REF!</definedName>
    <definedName name="S21R20" localSheetId="8">#REF!</definedName>
    <definedName name="S21R20">#REF!</definedName>
    <definedName name="S21R21" localSheetId="2">#REF!</definedName>
    <definedName name="S21R21" localSheetId="5">#REF!</definedName>
    <definedName name="S21R21" localSheetId="7">#REF!</definedName>
    <definedName name="S21R21" localSheetId="8">#REF!</definedName>
    <definedName name="S21R21">#REF!</definedName>
    <definedName name="S21R22" localSheetId="2">#REF!</definedName>
    <definedName name="S21R22" localSheetId="5">#REF!</definedName>
    <definedName name="S21R22" localSheetId="7">#REF!</definedName>
    <definedName name="S21R22" localSheetId="8">#REF!</definedName>
    <definedName name="S21R22">#REF!</definedName>
    <definedName name="S21R23" localSheetId="2">#REF!</definedName>
    <definedName name="S21R23" localSheetId="5">#REF!</definedName>
    <definedName name="S21R23" localSheetId="7">#REF!</definedName>
    <definedName name="S21R23" localSheetId="8">#REF!</definedName>
    <definedName name="S21R23">#REF!</definedName>
    <definedName name="S21R24" localSheetId="2">#REF!</definedName>
    <definedName name="S21R24" localSheetId="5">#REF!</definedName>
    <definedName name="S21R24" localSheetId="7">#REF!</definedName>
    <definedName name="S21R24" localSheetId="8">#REF!</definedName>
    <definedName name="S21R24">#REF!</definedName>
    <definedName name="S21R3" localSheetId="2">#REF!</definedName>
    <definedName name="S21R3" localSheetId="5">#REF!</definedName>
    <definedName name="S21R3" localSheetId="7">#REF!</definedName>
    <definedName name="S21R3" localSheetId="8">#REF!</definedName>
    <definedName name="S21R3">#REF!</definedName>
    <definedName name="S21R4" localSheetId="2">#REF!</definedName>
    <definedName name="S21R4" localSheetId="5">#REF!</definedName>
    <definedName name="S21R4" localSheetId="7">#REF!</definedName>
    <definedName name="S21R4" localSheetId="8">#REF!</definedName>
    <definedName name="S21R4">#REF!</definedName>
    <definedName name="S21R5" localSheetId="2">#REF!</definedName>
    <definedName name="S21R5" localSheetId="5">#REF!</definedName>
    <definedName name="S21R5" localSheetId="7">#REF!</definedName>
    <definedName name="S21R5" localSheetId="8">#REF!</definedName>
    <definedName name="S21R5">#REF!</definedName>
    <definedName name="S21R6" localSheetId="2">#REF!</definedName>
    <definedName name="S21R6" localSheetId="5">#REF!</definedName>
    <definedName name="S21R6" localSheetId="7">#REF!</definedName>
    <definedName name="S21R6" localSheetId="8">#REF!</definedName>
    <definedName name="S21R6">#REF!</definedName>
    <definedName name="S21R7" localSheetId="2">#REF!</definedName>
    <definedName name="S21R7" localSheetId="5">#REF!</definedName>
    <definedName name="S21R7" localSheetId="7">#REF!</definedName>
    <definedName name="S21R7" localSheetId="8">#REF!</definedName>
    <definedName name="S21R7">#REF!</definedName>
    <definedName name="S21R8" localSheetId="2">#REF!</definedName>
    <definedName name="S21R8" localSheetId="5">#REF!</definedName>
    <definedName name="S21R8" localSheetId="7">#REF!</definedName>
    <definedName name="S21R8" localSheetId="8">#REF!</definedName>
    <definedName name="S21R8">#REF!</definedName>
    <definedName name="S21R9" localSheetId="2">#REF!</definedName>
    <definedName name="S21R9" localSheetId="5">#REF!</definedName>
    <definedName name="S21R9" localSheetId="7">#REF!</definedName>
    <definedName name="S21R9" localSheetId="8">#REF!</definedName>
    <definedName name="S21R9">#REF!</definedName>
    <definedName name="S22P1" localSheetId="2">#REF!</definedName>
    <definedName name="S22P1" localSheetId="5">#REF!</definedName>
    <definedName name="S22P1" localSheetId="7">#REF!</definedName>
    <definedName name="S22P1" localSheetId="8">#REF!</definedName>
    <definedName name="S22P1">#REF!</definedName>
    <definedName name="S22P10" localSheetId="2">#REF!</definedName>
    <definedName name="S22P10" localSheetId="5">#REF!</definedName>
    <definedName name="S22P10" localSheetId="7">#REF!</definedName>
    <definedName name="S22P10" localSheetId="8">#REF!</definedName>
    <definedName name="S22P10">#REF!</definedName>
    <definedName name="S22P11" localSheetId="2">#REF!</definedName>
    <definedName name="S22P11" localSheetId="5">#REF!</definedName>
    <definedName name="S22P11" localSheetId="7">#REF!</definedName>
    <definedName name="S22P11" localSheetId="8">#REF!</definedName>
    <definedName name="S22P11">#REF!</definedName>
    <definedName name="S22P12" localSheetId="2">#REF!</definedName>
    <definedName name="S22P12" localSheetId="5">#REF!</definedName>
    <definedName name="S22P12" localSheetId="7">#REF!</definedName>
    <definedName name="S22P12" localSheetId="8">#REF!</definedName>
    <definedName name="S22P12">#REF!</definedName>
    <definedName name="S22P13" localSheetId="2">#REF!</definedName>
    <definedName name="S22P13" localSheetId="5">#REF!</definedName>
    <definedName name="S22P13" localSheetId="7">#REF!</definedName>
    <definedName name="S22P13" localSheetId="8">#REF!</definedName>
    <definedName name="S22P13">#REF!</definedName>
    <definedName name="S22P14" localSheetId="2">#REF!</definedName>
    <definedName name="S22P14" localSheetId="5">#REF!</definedName>
    <definedName name="S22P14" localSheetId="7">#REF!</definedName>
    <definedName name="S22P14" localSheetId="8">#REF!</definedName>
    <definedName name="S22P14">#REF!</definedName>
    <definedName name="S22P15" localSheetId="2">#REF!</definedName>
    <definedName name="S22P15" localSheetId="5">#REF!</definedName>
    <definedName name="S22P15" localSheetId="7">#REF!</definedName>
    <definedName name="S22P15" localSheetId="8">#REF!</definedName>
    <definedName name="S22P15">#REF!</definedName>
    <definedName name="S22P16" localSheetId="2">#REF!</definedName>
    <definedName name="S22P16" localSheetId="5">#REF!</definedName>
    <definedName name="S22P16" localSheetId="7">#REF!</definedName>
    <definedName name="S22P16" localSheetId="8">#REF!</definedName>
    <definedName name="S22P16">#REF!</definedName>
    <definedName name="S22P17" localSheetId="2">#REF!</definedName>
    <definedName name="S22P17" localSheetId="5">#REF!</definedName>
    <definedName name="S22P17" localSheetId="7">#REF!</definedName>
    <definedName name="S22P17" localSheetId="8">#REF!</definedName>
    <definedName name="S22P17">#REF!</definedName>
    <definedName name="S22P18" localSheetId="2">#REF!</definedName>
    <definedName name="S22P18" localSheetId="5">#REF!</definedName>
    <definedName name="S22P18" localSheetId="7">#REF!</definedName>
    <definedName name="S22P18" localSheetId="8">#REF!</definedName>
    <definedName name="S22P18">#REF!</definedName>
    <definedName name="S22P19" localSheetId="2">#REF!</definedName>
    <definedName name="S22P19" localSheetId="5">#REF!</definedName>
    <definedName name="S22P19" localSheetId="7">#REF!</definedName>
    <definedName name="S22P19" localSheetId="8">#REF!</definedName>
    <definedName name="S22P19">#REF!</definedName>
    <definedName name="S22P2" localSheetId="2">#REF!</definedName>
    <definedName name="S22P2" localSheetId="5">#REF!</definedName>
    <definedName name="S22P2" localSheetId="7">#REF!</definedName>
    <definedName name="S22P2" localSheetId="8">#REF!</definedName>
    <definedName name="S22P2">#REF!</definedName>
    <definedName name="S22P20" localSheetId="2">#REF!</definedName>
    <definedName name="S22P20" localSheetId="5">#REF!</definedName>
    <definedName name="S22P20" localSheetId="7">#REF!</definedName>
    <definedName name="S22P20" localSheetId="8">#REF!</definedName>
    <definedName name="S22P20">#REF!</definedName>
    <definedName name="S22P21" localSheetId="2">#REF!</definedName>
    <definedName name="S22P21" localSheetId="5">#REF!</definedName>
    <definedName name="S22P21" localSheetId="7">#REF!</definedName>
    <definedName name="S22P21" localSheetId="8">#REF!</definedName>
    <definedName name="S22P21">#REF!</definedName>
    <definedName name="S22P22" localSheetId="2">#REF!</definedName>
    <definedName name="S22P22" localSheetId="5">#REF!</definedName>
    <definedName name="S22P22" localSheetId="7">#REF!</definedName>
    <definedName name="S22P22" localSheetId="8">#REF!</definedName>
    <definedName name="S22P22">#REF!</definedName>
    <definedName name="S22P23" localSheetId="2">#REF!</definedName>
    <definedName name="S22P23" localSheetId="5">#REF!</definedName>
    <definedName name="S22P23" localSheetId="7">#REF!</definedName>
    <definedName name="S22P23" localSheetId="8">#REF!</definedName>
    <definedName name="S22P23">#REF!</definedName>
    <definedName name="S22P24" localSheetId="2">#REF!</definedName>
    <definedName name="S22P24" localSheetId="5">#REF!</definedName>
    <definedName name="S22P24" localSheetId="7">#REF!</definedName>
    <definedName name="S22P24" localSheetId="8">#REF!</definedName>
    <definedName name="S22P24">#REF!</definedName>
    <definedName name="S22P3" localSheetId="2">#REF!</definedName>
    <definedName name="S22P3" localSheetId="5">#REF!</definedName>
    <definedName name="S22P3" localSheetId="7">#REF!</definedName>
    <definedName name="S22P3" localSheetId="8">#REF!</definedName>
    <definedName name="S22P3">#REF!</definedName>
    <definedName name="S22P4" localSheetId="2">#REF!</definedName>
    <definedName name="S22P4" localSheetId="5">#REF!</definedName>
    <definedName name="S22P4" localSheetId="7">#REF!</definedName>
    <definedName name="S22P4" localSheetId="8">#REF!</definedName>
    <definedName name="S22P4">#REF!</definedName>
    <definedName name="S22P5" localSheetId="2">#REF!</definedName>
    <definedName name="S22P5" localSheetId="5">#REF!</definedName>
    <definedName name="S22P5" localSheetId="7">#REF!</definedName>
    <definedName name="S22P5" localSheetId="8">#REF!</definedName>
    <definedName name="S22P5">#REF!</definedName>
    <definedName name="S22P6" localSheetId="2">#REF!</definedName>
    <definedName name="S22P6" localSheetId="5">#REF!</definedName>
    <definedName name="S22P6" localSheetId="7">#REF!</definedName>
    <definedName name="S22P6" localSheetId="8">#REF!</definedName>
    <definedName name="S22P6">#REF!</definedName>
    <definedName name="S22P7" localSheetId="2">#REF!</definedName>
    <definedName name="S22P7" localSheetId="5">#REF!</definedName>
    <definedName name="S22P7" localSheetId="7">#REF!</definedName>
    <definedName name="S22P7" localSheetId="8">#REF!</definedName>
    <definedName name="S22P7">#REF!</definedName>
    <definedName name="S22P8" localSheetId="2">#REF!</definedName>
    <definedName name="S22P8" localSheetId="5">#REF!</definedName>
    <definedName name="S22P8" localSheetId="7">#REF!</definedName>
    <definedName name="S22P8" localSheetId="8">#REF!</definedName>
    <definedName name="S22P8">#REF!</definedName>
    <definedName name="S22P9" localSheetId="2">#REF!</definedName>
    <definedName name="S22P9" localSheetId="5">#REF!</definedName>
    <definedName name="S22P9" localSheetId="7">#REF!</definedName>
    <definedName name="S22P9" localSheetId="8">#REF!</definedName>
    <definedName name="S22P9">#REF!</definedName>
    <definedName name="S22R1" localSheetId="2">#REF!</definedName>
    <definedName name="S22R1" localSheetId="5">#REF!</definedName>
    <definedName name="S22R1" localSheetId="7">#REF!</definedName>
    <definedName name="S22R1" localSheetId="8">#REF!</definedName>
    <definedName name="S22R1">#REF!</definedName>
    <definedName name="S22R10" localSheetId="2">#REF!</definedName>
    <definedName name="S22R10" localSheetId="5">#REF!</definedName>
    <definedName name="S22R10" localSheetId="7">#REF!</definedName>
    <definedName name="S22R10" localSheetId="8">#REF!</definedName>
    <definedName name="S22R10">#REF!</definedName>
    <definedName name="S22R11" localSheetId="2">#REF!</definedName>
    <definedName name="S22R11" localSheetId="5">#REF!</definedName>
    <definedName name="S22R11" localSheetId="7">#REF!</definedName>
    <definedName name="S22R11" localSheetId="8">#REF!</definedName>
    <definedName name="S22R11">#REF!</definedName>
    <definedName name="S22R12" localSheetId="2">#REF!</definedName>
    <definedName name="S22R12" localSheetId="5">#REF!</definedName>
    <definedName name="S22R12" localSheetId="7">#REF!</definedName>
    <definedName name="S22R12" localSheetId="8">#REF!</definedName>
    <definedName name="S22R12">#REF!</definedName>
    <definedName name="S22R13" localSheetId="2">#REF!</definedName>
    <definedName name="S22R13" localSheetId="5">#REF!</definedName>
    <definedName name="S22R13" localSheetId="7">#REF!</definedName>
    <definedName name="S22R13" localSheetId="8">#REF!</definedName>
    <definedName name="S22R13">#REF!</definedName>
    <definedName name="S22R14" localSheetId="2">#REF!</definedName>
    <definedName name="S22R14" localSheetId="5">#REF!</definedName>
    <definedName name="S22R14" localSheetId="7">#REF!</definedName>
    <definedName name="S22R14" localSheetId="8">#REF!</definedName>
    <definedName name="S22R14">#REF!</definedName>
    <definedName name="S22R15" localSheetId="2">#REF!</definedName>
    <definedName name="S22R15" localSheetId="5">#REF!</definedName>
    <definedName name="S22R15" localSheetId="7">#REF!</definedName>
    <definedName name="S22R15" localSheetId="8">#REF!</definedName>
    <definedName name="S22R15">#REF!</definedName>
    <definedName name="S22R16" localSheetId="2">#REF!</definedName>
    <definedName name="S22R16" localSheetId="5">#REF!</definedName>
    <definedName name="S22R16" localSheetId="7">#REF!</definedName>
    <definedName name="S22R16" localSheetId="8">#REF!</definedName>
    <definedName name="S22R16">#REF!</definedName>
    <definedName name="S22R17" localSheetId="2">#REF!</definedName>
    <definedName name="S22R17" localSheetId="5">#REF!</definedName>
    <definedName name="S22R17" localSheetId="7">#REF!</definedName>
    <definedName name="S22R17" localSheetId="8">#REF!</definedName>
    <definedName name="S22R17">#REF!</definedName>
    <definedName name="S22R18" localSheetId="2">#REF!</definedName>
    <definedName name="S22R18" localSheetId="5">#REF!</definedName>
    <definedName name="S22R18" localSheetId="7">#REF!</definedName>
    <definedName name="S22R18" localSheetId="8">#REF!</definedName>
    <definedName name="S22R18">#REF!</definedName>
    <definedName name="S22R19" localSheetId="2">#REF!</definedName>
    <definedName name="S22R19" localSheetId="5">#REF!</definedName>
    <definedName name="S22R19" localSheetId="7">#REF!</definedName>
    <definedName name="S22R19" localSheetId="8">#REF!</definedName>
    <definedName name="S22R19">#REF!</definedName>
    <definedName name="S22R2" localSheetId="2">#REF!</definedName>
    <definedName name="S22R2" localSheetId="5">#REF!</definedName>
    <definedName name="S22R2" localSheetId="7">#REF!</definedName>
    <definedName name="S22R2" localSheetId="8">#REF!</definedName>
    <definedName name="S22R2">#REF!</definedName>
    <definedName name="S22R20" localSheetId="2">#REF!</definedName>
    <definedName name="S22R20" localSheetId="5">#REF!</definedName>
    <definedName name="S22R20" localSheetId="7">#REF!</definedName>
    <definedName name="S22R20" localSheetId="8">#REF!</definedName>
    <definedName name="S22R20">#REF!</definedName>
    <definedName name="S22R21" localSheetId="2">#REF!</definedName>
    <definedName name="S22R21" localSheetId="5">#REF!</definedName>
    <definedName name="S22R21" localSheetId="7">#REF!</definedName>
    <definedName name="S22R21" localSheetId="8">#REF!</definedName>
    <definedName name="S22R21">#REF!</definedName>
    <definedName name="S22R22" localSheetId="2">#REF!</definedName>
    <definedName name="S22R22" localSheetId="5">#REF!</definedName>
    <definedName name="S22R22" localSheetId="7">#REF!</definedName>
    <definedName name="S22R22" localSheetId="8">#REF!</definedName>
    <definedName name="S22R22">#REF!</definedName>
    <definedName name="S22R23" localSheetId="2">#REF!</definedName>
    <definedName name="S22R23" localSheetId="5">#REF!</definedName>
    <definedName name="S22R23" localSheetId="7">#REF!</definedName>
    <definedName name="S22R23" localSheetId="8">#REF!</definedName>
    <definedName name="S22R23">#REF!</definedName>
    <definedName name="S22R24" localSheetId="2">#REF!</definedName>
    <definedName name="S22R24" localSheetId="5">#REF!</definedName>
    <definedName name="S22R24" localSheetId="7">#REF!</definedName>
    <definedName name="S22R24" localSheetId="8">#REF!</definedName>
    <definedName name="S22R24">#REF!</definedName>
    <definedName name="S22R3" localSheetId="2">#REF!</definedName>
    <definedName name="S22R3" localSheetId="5">#REF!</definedName>
    <definedName name="S22R3" localSheetId="7">#REF!</definedName>
    <definedName name="S22R3" localSheetId="8">#REF!</definedName>
    <definedName name="S22R3">#REF!</definedName>
    <definedName name="S22R4" localSheetId="2">#REF!</definedName>
    <definedName name="S22R4" localSheetId="5">#REF!</definedName>
    <definedName name="S22R4" localSheetId="7">#REF!</definedName>
    <definedName name="S22R4" localSheetId="8">#REF!</definedName>
    <definedName name="S22R4">#REF!</definedName>
    <definedName name="S22R5" localSheetId="2">#REF!</definedName>
    <definedName name="S22R5" localSheetId="5">#REF!</definedName>
    <definedName name="S22R5" localSheetId="7">#REF!</definedName>
    <definedName name="S22R5" localSheetId="8">#REF!</definedName>
    <definedName name="S22R5">#REF!</definedName>
    <definedName name="S22R6" localSheetId="2">#REF!</definedName>
    <definedName name="S22R6" localSheetId="5">#REF!</definedName>
    <definedName name="S22R6" localSheetId="7">#REF!</definedName>
    <definedName name="S22R6" localSheetId="8">#REF!</definedName>
    <definedName name="S22R6">#REF!</definedName>
    <definedName name="S22R7" localSheetId="2">#REF!</definedName>
    <definedName name="S22R7" localSheetId="5">#REF!</definedName>
    <definedName name="S22R7" localSheetId="7">#REF!</definedName>
    <definedName name="S22R7" localSheetId="8">#REF!</definedName>
    <definedName name="S22R7">#REF!</definedName>
    <definedName name="S22R8" localSheetId="2">#REF!</definedName>
    <definedName name="S22R8" localSheetId="5">#REF!</definedName>
    <definedName name="S22R8" localSheetId="7">#REF!</definedName>
    <definedName name="S22R8" localSheetId="8">#REF!</definedName>
    <definedName name="S22R8">#REF!</definedName>
    <definedName name="S22R9" localSheetId="2">#REF!</definedName>
    <definedName name="S22R9" localSheetId="5">#REF!</definedName>
    <definedName name="S22R9" localSheetId="7">#REF!</definedName>
    <definedName name="S22R9" localSheetId="8">#REF!</definedName>
    <definedName name="S22R9">#REF!</definedName>
    <definedName name="S23P1" localSheetId="2">#REF!</definedName>
    <definedName name="S23P1" localSheetId="5">#REF!</definedName>
    <definedName name="S23P1" localSheetId="7">#REF!</definedName>
    <definedName name="S23P1" localSheetId="8">#REF!</definedName>
    <definedName name="S23P1">#REF!</definedName>
    <definedName name="S23P10" localSheetId="2">#REF!</definedName>
    <definedName name="S23P10" localSheetId="5">#REF!</definedName>
    <definedName name="S23P10" localSheetId="7">#REF!</definedName>
    <definedName name="S23P10" localSheetId="8">#REF!</definedName>
    <definedName name="S23P10">#REF!</definedName>
    <definedName name="S23P11" localSheetId="2">#REF!</definedName>
    <definedName name="S23P11" localSheetId="5">#REF!</definedName>
    <definedName name="S23P11" localSheetId="7">#REF!</definedName>
    <definedName name="S23P11" localSheetId="8">#REF!</definedName>
    <definedName name="S23P11">#REF!</definedName>
    <definedName name="S23P12" localSheetId="2">#REF!</definedName>
    <definedName name="S23P12" localSheetId="5">#REF!</definedName>
    <definedName name="S23P12" localSheetId="7">#REF!</definedName>
    <definedName name="S23P12" localSheetId="8">#REF!</definedName>
    <definedName name="S23P12">#REF!</definedName>
    <definedName name="S23P13" localSheetId="2">#REF!</definedName>
    <definedName name="S23P13" localSheetId="5">#REF!</definedName>
    <definedName name="S23P13" localSheetId="7">#REF!</definedName>
    <definedName name="S23P13" localSheetId="8">#REF!</definedName>
    <definedName name="S23P13">#REF!</definedName>
    <definedName name="S23P14" localSheetId="2">#REF!</definedName>
    <definedName name="S23P14" localSheetId="5">#REF!</definedName>
    <definedName name="S23P14" localSheetId="7">#REF!</definedName>
    <definedName name="S23P14" localSheetId="8">#REF!</definedName>
    <definedName name="S23P14">#REF!</definedName>
    <definedName name="S23P15" localSheetId="2">#REF!</definedName>
    <definedName name="S23P15" localSheetId="5">#REF!</definedName>
    <definedName name="S23P15" localSheetId="7">#REF!</definedName>
    <definedName name="S23P15" localSheetId="8">#REF!</definedName>
    <definedName name="S23P15">#REF!</definedName>
    <definedName name="S23P16" localSheetId="2">#REF!</definedName>
    <definedName name="S23P16" localSheetId="5">#REF!</definedName>
    <definedName name="S23P16" localSheetId="7">#REF!</definedName>
    <definedName name="S23P16" localSheetId="8">#REF!</definedName>
    <definedName name="S23P16">#REF!</definedName>
    <definedName name="S23P17" localSheetId="2">#REF!</definedName>
    <definedName name="S23P17" localSheetId="5">#REF!</definedName>
    <definedName name="S23P17" localSheetId="7">#REF!</definedName>
    <definedName name="S23P17" localSheetId="8">#REF!</definedName>
    <definedName name="S23P17">#REF!</definedName>
    <definedName name="S23P18" localSheetId="2">#REF!</definedName>
    <definedName name="S23P18" localSheetId="5">#REF!</definedName>
    <definedName name="S23P18" localSheetId="7">#REF!</definedName>
    <definedName name="S23P18" localSheetId="8">#REF!</definedName>
    <definedName name="S23P18">#REF!</definedName>
    <definedName name="S23P19" localSheetId="2">#REF!</definedName>
    <definedName name="S23P19" localSheetId="5">#REF!</definedName>
    <definedName name="S23P19" localSheetId="7">#REF!</definedName>
    <definedName name="S23P19" localSheetId="8">#REF!</definedName>
    <definedName name="S23P19">#REF!</definedName>
    <definedName name="S23P2" localSheetId="2">#REF!</definedName>
    <definedName name="S23P2" localSheetId="5">#REF!</definedName>
    <definedName name="S23P2" localSheetId="7">#REF!</definedName>
    <definedName name="S23P2" localSheetId="8">#REF!</definedName>
    <definedName name="S23P2">#REF!</definedName>
    <definedName name="S23P20" localSheetId="2">#REF!</definedName>
    <definedName name="S23P20" localSheetId="5">#REF!</definedName>
    <definedName name="S23P20" localSheetId="7">#REF!</definedName>
    <definedName name="S23P20" localSheetId="8">#REF!</definedName>
    <definedName name="S23P20">#REF!</definedName>
    <definedName name="S23P21" localSheetId="2">#REF!</definedName>
    <definedName name="S23P21" localSheetId="5">#REF!</definedName>
    <definedName name="S23P21" localSheetId="7">#REF!</definedName>
    <definedName name="S23P21" localSheetId="8">#REF!</definedName>
    <definedName name="S23P21">#REF!</definedName>
    <definedName name="S23P22" localSheetId="2">#REF!</definedName>
    <definedName name="S23P22" localSheetId="5">#REF!</definedName>
    <definedName name="S23P22" localSheetId="7">#REF!</definedName>
    <definedName name="S23P22" localSheetId="8">#REF!</definedName>
    <definedName name="S23P22">#REF!</definedName>
    <definedName name="S23P23" localSheetId="2">#REF!</definedName>
    <definedName name="S23P23" localSheetId="5">#REF!</definedName>
    <definedName name="S23P23" localSheetId="7">#REF!</definedName>
    <definedName name="S23P23" localSheetId="8">#REF!</definedName>
    <definedName name="S23P23">#REF!</definedName>
    <definedName name="S23P24" localSheetId="2">#REF!</definedName>
    <definedName name="S23P24" localSheetId="5">#REF!</definedName>
    <definedName name="S23P24" localSheetId="7">#REF!</definedName>
    <definedName name="S23P24" localSheetId="8">#REF!</definedName>
    <definedName name="S23P24">#REF!</definedName>
    <definedName name="S23P3" localSheetId="2">#REF!</definedName>
    <definedName name="S23P3" localSheetId="5">#REF!</definedName>
    <definedName name="S23P3" localSheetId="7">#REF!</definedName>
    <definedName name="S23P3" localSheetId="8">#REF!</definedName>
    <definedName name="S23P3">#REF!</definedName>
    <definedName name="S23P4" localSheetId="2">#REF!</definedName>
    <definedName name="S23P4" localSheetId="5">#REF!</definedName>
    <definedName name="S23P4" localSheetId="7">#REF!</definedName>
    <definedName name="S23P4" localSheetId="8">#REF!</definedName>
    <definedName name="S23P4">#REF!</definedName>
    <definedName name="S23P5" localSheetId="2">#REF!</definedName>
    <definedName name="S23P5" localSheetId="5">#REF!</definedName>
    <definedName name="S23P5" localSheetId="7">#REF!</definedName>
    <definedName name="S23P5" localSheetId="8">#REF!</definedName>
    <definedName name="S23P5">#REF!</definedName>
    <definedName name="S23P6" localSheetId="2">#REF!</definedName>
    <definedName name="S23P6" localSheetId="5">#REF!</definedName>
    <definedName name="S23P6" localSheetId="7">#REF!</definedName>
    <definedName name="S23P6" localSheetId="8">#REF!</definedName>
    <definedName name="S23P6">#REF!</definedName>
    <definedName name="S23P7" localSheetId="2">#REF!</definedName>
    <definedName name="S23P7" localSheetId="5">#REF!</definedName>
    <definedName name="S23P7" localSheetId="7">#REF!</definedName>
    <definedName name="S23P7" localSheetId="8">#REF!</definedName>
    <definedName name="S23P7">#REF!</definedName>
    <definedName name="S23P8" localSheetId="2">#REF!</definedName>
    <definedName name="S23P8" localSheetId="5">#REF!</definedName>
    <definedName name="S23P8" localSheetId="7">#REF!</definedName>
    <definedName name="S23P8" localSheetId="8">#REF!</definedName>
    <definedName name="S23P8">#REF!</definedName>
    <definedName name="S23P9" localSheetId="2">#REF!</definedName>
    <definedName name="S23P9" localSheetId="5">#REF!</definedName>
    <definedName name="S23P9" localSheetId="7">#REF!</definedName>
    <definedName name="S23P9" localSheetId="8">#REF!</definedName>
    <definedName name="S23P9">#REF!</definedName>
    <definedName name="S23R1" localSheetId="2">#REF!</definedName>
    <definedName name="S23R1" localSheetId="5">#REF!</definedName>
    <definedName name="S23R1" localSheetId="7">#REF!</definedName>
    <definedName name="S23R1" localSheetId="8">#REF!</definedName>
    <definedName name="S23R1">#REF!</definedName>
    <definedName name="S23R10" localSheetId="2">#REF!</definedName>
    <definedName name="S23R10" localSheetId="5">#REF!</definedName>
    <definedName name="S23R10" localSheetId="7">#REF!</definedName>
    <definedName name="S23R10" localSheetId="8">#REF!</definedName>
    <definedName name="S23R10">#REF!</definedName>
    <definedName name="S23R11" localSheetId="2">#REF!</definedName>
    <definedName name="S23R11" localSheetId="5">#REF!</definedName>
    <definedName name="S23R11" localSheetId="7">#REF!</definedName>
    <definedName name="S23R11" localSheetId="8">#REF!</definedName>
    <definedName name="S23R11">#REF!</definedName>
    <definedName name="S23R12" localSheetId="2">#REF!</definedName>
    <definedName name="S23R12" localSheetId="5">#REF!</definedName>
    <definedName name="S23R12" localSheetId="7">#REF!</definedName>
    <definedName name="S23R12" localSheetId="8">#REF!</definedName>
    <definedName name="S23R12">#REF!</definedName>
    <definedName name="S23R13" localSheetId="2">#REF!</definedName>
    <definedName name="S23R13" localSheetId="5">#REF!</definedName>
    <definedName name="S23R13" localSheetId="7">#REF!</definedName>
    <definedName name="S23R13" localSheetId="8">#REF!</definedName>
    <definedName name="S23R13">#REF!</definedName>
    <definedName name="S23R14" localSheetId="2">#REF!</definedName>
    <definedName name="S23R14" localSheetId="5">#REF!</definedName>
    <definedName name="S23R14" localSheetId="7">#REF!</definedName>
    <definedName name="S23R14" localSheetId="8">#REF!</definedName>
    <definedName name="S23R14">#REF!</definedName>
    <definedName name="S23R15" localSheetId="2">#REF!</definedName>
    <definedName name="S23R15" localSheetId="5">#REF!</definedName>
    <definedName name="S23R15" localSheetId="7">#REF!</definedName>
    <definedName name="S23R15" localSheetId="8">#REF!</definedName>
    <definedName name="S23R15">#REF!</definedName>
    <definedName name="S23R16" localSheetId="2">#REF!</definedName>
    <definedName name="S23R16" localSheetId="5">#REF!</definedName>
    <definedName name="S23R16" localSheetId="7">#REF!</definedName>
    <definedName name="S23R16" localSheetId="8">#REF!</definedName>
    <definedName name="S23R16">#REF!</definedName>
    <definedName name="S23R17" localSheetId="2">#REF!</definedName>
    <definedName name="S23R17" localSheetId="5">#REF!</definedName>
    <definedName name="S23R17" localSheetId="7">#REF!</definedName>
    <definedName name="S23R17" localSheetId="8">#REF!</definedName>
    <definedName name="S23R17">#REF!</definedName>
    <definedName name="S23R18" localSheetId="2">#REF!</definedName>
    <definedName name="S23R18" localSheetId="5">#REF!</definedName>
    <definedName name="S23R18" localSheetId="7">#REF!</definedName>
    <definedName name="S23R18" localSheetId="8">#REF!</definedName>
    <definedName name="S23R18">#REF!</definedName>
    <definedName name="S23R19" localSheetId="2">#REF!</definedName>
    <definedName name="S23R19" localSheetId="5">#REF!</definedName>
    <definedName name="S23R19" localSheetId="7">#REF!</definedName>
    <definedName name="S23R19" localSheetId="8">#REF!</definedName>
    <definedName name="S23R19">#REF!</definedName>
    <definedName name="S23R2" localSheetId="2">#REF!</definedName>
    <definedName name="S23R2" localSheetId="5">#REF!</definedName>
    <definedName name="S23R2" localSheetId="7">#REF!</definedName>
    <definedName name="S23R2" localSheetId="8">#REF!</definedName>
    <definedName name="S23R2">#REF!</definedName>
    <definedName name="S23R20" localSheetId="2">#REF!</definedName>
    <definedName name="S23R20" localSheetId="5">#REF!</definedName>
    <definedName name="S23R20" localSheetId="7">#REF!</definedName>
    <definedName name="S23R20" localSheetId="8">#REF!</definedName>
    <definedName name="S23R20">#REF!</definedName>
    <definedName name="S23R21" localSheetId="2">#REF!</definedName>
    <definedName name="S23R21" localSheetId="5">#REF!</definedName>
    <definedName name="S23R21" localSheetId="7">#REF!</definedName>
    <definedName name="S23R21" localSheetId="8">#REF!</definedName>
    <definedName name="S23R21">#REF!</definedName>
    <definedName name="S23R22" localSheetId="2">#REF!</definedName>
    <definedName name="S23R22" localSheetId="5">#REF!</definedName>
    <definedName name="S23R22" localSheetId="7">#REF!</definedName>
    <definedName name="S23R22" localSheetId="8">#REF!</definedName>
    <definedName name="S23R22">#REF!</definedName>
    <definedName name="S23R23" localSheetId="2">#REF!</definedName>
    <definedName name="S23R23" localSheetId="5">#REF!</definedName>
    <definedName name="S23R23" localSheetId="7">#REF!</definedName>
    <definedName name="S23R23" localSheetId="8">#REF!</definedName>
    <definedName name="S23R23">#REF!</definedName>
    <definedName name="S23R24" localSheetId="2">#REF!</definedName>
    <definedName name="S23R24" localSheetId="5">#REF!</definedName>
    <definedName name="S23R24" localSheetId="7">#REF!</definedName>
    <definedName name="S23R24" localSheetId="8">#REF!</definedName>
    <definedName name="S23R24">#REF!</definedName>
    <definedName name="S23R3" localSheetId="2">#REF!</definedName>
    <definedName name="S23R3" localSheetId="5">#REF!</definedName>
    <definedName name="S23R3" localSheetId="7">#REF!</definedName>
    <definedName name="S23R3" localSheetId="8">#REF!</definedName>
    <definedName name="S23R3">#REF!</definedName>
    <definedName name="S23R4" localSheetId="2">#REF!</definedName>
    <definedName name="S23R4" localSheetId="5">#REF!</definedName>
    <definedName name="S23R4" localSheetId="7">#REF!</definedName>
    <definedName name="S23R4" localSheetId="8">#REF!</definedName>
    <definedName name="S23R4">#REF!</definedName>
    <definedName name="S23R5" localSheetId="2">#REF!</definedName>
    <definedName name="S23R5" localSheetId="5">#REF!</definedName>
    <definedName name="S23R5" localSheetId="7">#REF!</definedName>
    <definedName name="S23R5" localSheetId="8">#REF!</definedName>
    <definedName name="S23R5">#REF!</definedName>
    <definedName name="S23R6" localSheetId="2">#REF!</definedName>
    <definedName name="S23R6" localSheetId="5">#REF!</definedName>
    <definedName name="S23R6" localSheetId="7">#REF!</definedName>
    <definedName name="S23R6" localSheetId="8">#REF!</definedName>
    <definedName name="S23R6">#REF!</definedName>
    <definedName name="S23R7" localSheetId="2">#REF!</definedName>
    <definedName name="S23R7" localSheetId="5">#REF!</definedName>
    <definedName name="S23R7" localSheetId="7">#REF!</definedName>
    <definedName name="S23R7" localSheetId="8">#REF!</definedName>
    <definedName name="S23R7">#REF!</definedName>
    <definedName name="S23R8" localSheetId="2">#REF!</definedName>
    <definedName name="S23R8" localSheetId="5">#REF!</definedName>
    <definedName name="S23R8" localSheetId="7">#REF!</definedName>
    <definedName name="S23R8" localSheetId="8">#REF!</definedName>
    <definedName name="S23R8">#REF!</definedName>
    <definedName name="S23R9" localSheetId="2">#REF!</definedName>
    <definedName name="S23R9" localSheetId="5">#REF!</definedName>
    <definedName name="S23R9" localSheetId="7">#REF!</definedName>
    <definedName name="S23R9" localSheetId="8">#REF!</definedName>
    <definedName name="S23R9">#REF!</definedName>
    <definedName name="S24P1" localSheetId="2">#REF!</definedName>
    <definedName name="S24P1" localSheetId="5">#REF!</definedName>
    <definedName name="S24P1" localSheetId="7">#REF!</definedName>
    <definedName name="S24P1" localSheetId="8">#REF!</definedName>
    <definedName name="S24P1">#REF!</definedName>
    <definedName name="S24P10" localSheetId="2">#REF!</definedName>
    <definedName name="S24P10" localSheetId="5">#REF!</definedName>
    <definedName name="S24P10" localSheetId="7">#REF!</definedName>
    <definedName name="S24P10" localSheetId="8">#REF!</definedName>
    <definedName name="S24P10">#REF!</definedName>
    <definedName name="S24P11" localSheetId="2">#REF!</definedName>
    <definedName name="S24P11" localSheetId="5">#REF!</definedName>
    <definedName name="S24P11" localSheetId="7">#REF!</definedName>
    <definedName name="S24P11" localSheetId="8">#REF!</definedName>
    <definedName name="S24P11">#REF!</definedName>
    <definedName name="S24P12" localSheetId="2">#REF!</definedName>
    <definedName name="S24P12" localSheetId="5">#REF!</definedName>
    <definedName name="S24P12" localSheetId="7">#REF!</definedName>
    <definedName name="S24P12" localSheetId="8">#REF!</definedName>
    <definedName name="S24P12">#REF!</definedName>
    <definedName name="S24P13" localSheetId="2">#REF!</definedName>
    <definedName name="S24P13" localSheetId="5">#REF!</definedName>
    <definedName name="S24P13" localSheetId="7">#REF!</definedName>
    <definedName name="S24P13" localSheetId="8">#REF!</definedName>
    <definedName name="S24P13">#REF!</definedName>
    <definedName name="S24P14" localSheetId="2">#REF!</definedName>
    <definedName name="S24P14" localSheetId="5">#REF!</definedName>
    <definedName name="S24P14" localSheetId="7">#REF!</definedName>
    <definedName name="S24P14" localSheetId="8">#REF!</definedName>
    <definedName name="S24P14">#REF!</definedName>
    <definedName name="S24P15" localSheetId="2">#REF!</definedName>
    <definedName name="S24P15" localSheetId="5">#REF!</definedName>
    <definedName name="S24P15" localSheetId="7">#REF!</definedName>
    <definedName name="S24P15" localSheetId="8">#REF!</definedName>
    <definedName name="S24P15">#REF!</definedName>
    <definedName name="S24P16" localSheetId="2">#REF!</definedName>
    <definedName name="S24P16" localSheetId="5">#REF!</definedName>
    <definedName name="S24P16" localSheetId="7">#REF!</definedName>
    <definedName name="S24P16" localSheetId="8">#REF!</definedName>
    <definedName name="S24P16">#REF!</definedName>
    <definedName name="S24P17" localSheetId="2">#REF!</definedName>
    <definedName name="S24P17" localSheetId="5">#REF!</definedName>
    <definedName name="S24P17" localSheetId="7">#REF!</definedName>
    <definedName name="S24P17" localSheetId="8">#REF!</definedName>
    <definedName name="S24P17">#REF!</definedName>
    <definedName name="S24P18" localSheetId="2">#REF!</definedName>
    <definedName name="S24P18" localSheetId="5">#REF!</definedName>
    <definedName name="S24P18" localSheetId="7">#REF!</definedName>
    <definedName name="S24P18" localSheetId="8">#REF!</definedName>
    <definedName name="S24P18">#REF!</definedName>
    <definedName name="S24P19" localSheetId="2">#REF!</definedName>
    <definedName name="S24P19" localSheetId="5">#REF!</definedName>
    <definedName name="S24P19" localSheetId="7">#REF!</definedName>
    <definedName name="S24P19" localSheetId="8">#REF!</definedName>
    <definedName name="S24P19">#REF!</definedName>
    <definedName name="S24P2" localSheetId="2">#REF!</definedName>
    <definedName name="S24P2" localSheetId="5">#REF!</definedName>
    <definedName name="S24P2" localSheetId="7">#REF!</definedName>
    <definedName name="S24P2" localSheetId="8">#REF!</definedName>
    <definedName name="S24P2">#REF!</definedName>
    <definedName name="S24P20" localSheetId="2">#REF!</definedName>
    <definedName name="S24P20" localSheetId="5">#REF!</definedName>
    <definedName name="S24P20" localSheetId="7">#REF!</definedName>
    <definedName name="S24P20" localSheetId="8">#REF!</definedName>
    <definedName name="S24P20">#REF!</definedName>
    <definedName name="S24P21" localSheetId="2">#REF!</definedName>
    <definedName name="S24P21" localSheetId="5">#REF!</definedName>
    <definedName name="S24P21" localSheetId="7">#REF!</definedName>
    <definedName name="S24P21" localSheetId="8">#REF!</definedName>
    <definedName name="S24P21">#REF!</definedName>
    <definedName name="S24P22" localSheetId="2">#REF!</definedName>
    <definedName name="S24P22" localSheetId="5">#REF!</definedName>
    <definedName name="S24P22" localSheetId="7">#REF!</definedName>
    <definedName name="S24P22" localSheetId="8">#REF!</definedName>
    <definedName name="S24P22">#REF!</definedName>
    <definedName name="S24P23" localSheetId="2">#REF!</definedName>
    <definedName name="S24P23" localSheetId="5">#REF!</definedName>
    <definedName name="S24P23" localSheetId="7">#REF!</definedName>
    <definedName name="S24P23" localSheetId="8">#REF!</definedName>
    <definedName name="S24P23">#REF!</definedName>
    <definedName name="S24P24" localSheetId="2">#REF!</definedName>
    <definedName name="S24P24" localSheetId="5">#REF!</definedName>
    <definedName name="S24P24" localSheetId="7">#REF!</definedName>
    <definedName name="S24P24" localSheetId="8">#REF!</definedName>
    <definedName name="S24P24">#REF!</definedName>
    <definedName name="S24P3" localSheetId="2">#REF!</definedName>
    <definedName name="S24P3" localSheetId="5">#REF!</definedName>
    <definedName name="S24P3" localSheetId="7">#REF!</definedName>
    <definedName name="S24P3" localSheetId="8">#REF!</definedName>
    <definedName name="S24P3">#REF!</definedName>
    <definedName name="S24P4" localSheetId="2">#REF!</definedName>
    <definedName name="S24P4" localSheetId="5">#REF!</definedName>
    <definedName name="S24P4" localSheetId="7">#REF!</definedName>
    <definedName name="S24P4" localSheetId="8">#REF!</definedName>
    <definedName name="S24P4">#REF!</definedName>
    <definedName name="S24P5" localSheetId="2">#REF!</definedName>
    <definedName name="S24P5" localSheetId="5">#REF!</definedName>
    <definedName name="S24P5" localSheetId="7">#REF!</definedName>
    <definedName name="S24P5" localSheetId="8">#REF!</definedName>
    <definedName name="S24P5">#REF!</definedName>
    <definedName name="S24P6" localSheetId="2">#REF!</definedName>
    <definedName name="S24P6" localSheetId="5">#REF!</definedName>
    <definedName name="S24P6" localSheetId="7">#REF!</definedName>
    <definedName name="S24P6" localSheetId="8">#REF!</definedName>
    <definedName name="S24P6">#REF!</definedName>
    <definedName name="S24P7" localSheetId="2">#REF!</definedName>
    <definedName name="S24P7" localSheetId="5">#REF!</definedName>
    <definedName name="S24P7" localSheetId="7">#REF!</definedName>
    <definedName name="S24P7" localSheetId="8">#REF!</definedName>
    <definedName name="S24P7">#REF!</definedName>
    <definedName name="S24P8" localSheetId="2">#REF!</definedName>
    <definedName name="S24P8" localSheetId="5">#REF!</definedName>
    <definedName name="S24P8" localSheetId="7">#REF!</definedName>
    <definedName name="S24P8" localSheetId="8">#REF!</definedName>
    <definedName name="S24P8">#REF!</definedName>
    <definedName name="S24P9" localSheetId="2">#REF!</definedName>
    <definedName name="S24P9" localSheetId="5">#REF!</definedName>
    <definedName name="S24P9" localSheetId="7">#REF!</definedName>
    <definedName name="S24P9" localSheetId="8">#REF!</definedName>
    <definedName name="S24P9">#REF!</definedName>
    <definedName name="S24R1" localSheetId="2">#REF!</definedName>
    <definedName name="S24R1" localSheetId="5">#REF!</definedName>
    <definedName name="S24R1" localSheetId="7">#REF!</definedName>
    <definedName name="S24R1" localSheetId="8">#REF!</definedName>
    <definedName name="S24R1">#REF!</definedName>
    <definedName name="S24R10" localSheetId="2">#REF!</definedName>
    <definedName name="S24R10" localSheetId="5">#REF!</definedName>
    <definedName name="S24R10" localSheetId="7">#REF!</definedName>
    <definedName name="S24R10" localSheetId="8">#REF!</definedName>
    <definedName name="S24R10">#REF!</definedName>
    <definedName name="S24R11" localSheetId="2">#REF!</definedName>
    <definedName name="S24R11" localSheetId="5">#REF!</definedName>
    <definedName name="S24R11" localSheetId="7">#REF!</definedName>
    <definedName name="S24R11" localSheetId="8">#REF!</definedName>
    <definedName name="S24R11">#REF!</definedName>
    <definedName name="S24R12" localSheetId="2">#REF!</definedName>
    <definedName name="S24R12" localSheetId="5">#REF!</definedName>
    <definedName name="S24R12" localSheetId="7">#REF!</definedName>
    <definedName name="S24R12" localSheetId="8">#REF!</definedName>
    <definedName name="S24R12">#REF!</definedName>
    <definedName name="S24R13" localSheetId="2">#REF!</definedName>
    <definedName name="S24R13" localSheetId="5">#REF!</definedName>
    <definedName name="S24R13" localSheetId="7">#REF!</definedName>
    <definedName name="S24R13" localSheetId="8">#REF!</definedName>
    <definedName name="S24R13">#REF!</definedName>
    <definedName name="S24R14" localSheetId="2">#REF!</definedName>
    <definedName name="S24R14" localSheetId="5">#REF!</definedName>
    <definedName name="S24R14" localSheetId="7">#REF!</definedName>
    <definedName name="S24R14" localSheetId="8">#REF!</definedName>
    <definedName name="S24R14">#REF!</definedName>
    <definedName name="S24R15" localSheetId="2">#REF!</definedName>
    <definedName name="S24R15" localSheetId="5">#REF!</definedName>
    <definedName name="S24R15" localSheetId="7">#REF!</definedName>
    <definedName name="S24R15" localSheetId="8">#REF!</definedName>
    <definedName name="S24R15">#REF!</definedName>
    <definedName name="S24R16" localSheetId="2">#REF!</definedName>
    <definedName name="S24R16" localSheetId="5">#REF!</definedName>
    <definedName name="S24R16" localSheetId="7">#REF!</definedName>
    <definedName name="S24R16" localSheetId="8">#REF!</definedName>
    <definedName name="S24R16">#REF!</definedName>
    <definedName name="S24R17" localSheetId="2">#REF!</definedName>
    <definedName name="S24R17" localSheetId="5">#REF!</definedName>
    <definedName name="S24R17" localSheetId="7">#REF!</definedName>
    <definedName name="S24R17" localSheetId="8">#REF!</definedName>
    <definedName name="S24R17">#REF!</definedName>
    <definedName name="S24R18" localSheetId="2">#REF!</definedName>
    <definedName name="S24R18" localSheetId="5">#REF!</definedName>
    <definedName name="S24R18" localSheetId="7">#REF!</definedName>
    <definedName name="S24R18" localSheetId="8">#REF!</definedName>
    <definedName name="S24R18">#REF!</definedName>
    <definedName name="S24R19" localSheetId="2">#REF!</definedName>
    <definedName name="S24R19" localSheetId="5">#REF!</definedName>
    <definedName name="S24R19" localSheetId="7">#REF!</definedName>
    <definedName name="S24R19" localSheetId="8">#REF!</definedName>
    <definedName name="S24R19">#REF!</definedName>
    <definedName name="S24R2" localSheetId="2">#REF!</definedName>
    <definedName name="S24R2" localSheetId="5">#REF!</definedName>
    <definedName name="S24R2" localSheetId="7">#REF!</definedName>
    <definedName name="S24R2" localSheetId="8">#REF!</definedName>
    <definedName name="S24R2">#REF!</definedName>
    <definedName name="S24R20" localSheetId="2">#REF!</definedName>
    <definedName name="S24R20" localSheetId="5">#REF!</definedName>
    <definedName name="S24R20" localSheetId="7">#REF!</definedName>
    <definedName name="S24R20" localSheetId="8">#REF!</definedName>
    <definedName name="S24R20">#REF!</definedName>
    <definedName name="S24R21" localSheetId="2">#REF!</definedName>
    <definedName name="S24R21" localSheetId="5">#REF!</definedName>
    <definedName name="S24R21" localSheetId="7">#REF!</definedName>
    <definedName name="S24R21" localSheetId="8">#REF!</definedName>
    <definedName name="S24R21">#REF!</definedName>
    <definedName name="S24R22" localSheetId="2">#REF!</definedName>
    <definedName name="S24R22" localSheetId="5">#REF!</definedName>
    <definedName name="S24R22" localSheetId="7">#REF!</definedName>
    <definedName name="S24R22" localSheetId="8">#REF!</definedName>
    <definedName name="S24R22">#REF!</definedName>
    <definedName name="S24R23" localSheetId="2">#REF!</definedName>
    <definedName name="S24R23" localSheetId="5">#REF!</definedName>
    <definedName name="S24R23" localSheetId="7">#REF!</definedName>
    <definedName name="S24R23" localSheetId="8">#REF!</definedName>
    <definedName name="S24R23">#REF!</definedName>
    <definedName name="S24R24" localSheetId="2">#REF!</definedName>
    <definedName name="S24R24" localSheetId="5">#REF!</definedName>
    <definedName name="S24R24" localSheetId="7">#REF!</definedName>
    <definedName name="S24R24" localSheetId="8">#REF!</definedName>
    <definedName name="S24R24">#REF!</definedName>
    <definedName name="S24R3" localSheetId="2">#REF!</definedName>
    <definedName name="S24R3" localSheetId="5">#REF!</definedName>
    <definedName name="S24R3" localSheetId="7">#REF!</definedName>
    <definedName name="S24R3" localSheetId="8">#REF!</definedName>
    <definedName name="S24R3">#REF!</definedName>
    <definedName name="S24R4" localSheetId="2">#REF!</definedName>
    <definedName name="S24R4" localSheetId="5">#REF!</definedName>
    <definedName name="S24R4" localSheetId="7">#REF!</definedName>
    <definedName name="S24R4" localSheetId="8">#REF!</definedName>
    <definedName name="S24R4">#REF!</definedName>
    <definedName name="S24R5" localSheetId="2">#REF!</definedName>
    <definedName name="S24R5" localSheetId="5">#REF!</definedName>
    <definedName name="S24R5" localSheetId="7">#REF!</definedName>
    <definedName name="S24R5" localSheetId="8">#REF!</definedName>
    <definedName name="S24R5">#REF!</definedName>
    <definedName name="S24R6" localSheetId="2">#REF!</definedName>
    <definedName name="S24R6" localSheetId="5">#REF!</definedName>
    <definedName name="S24R6" localSheetId="7">#REF!</definedName>
    <definedName name="S24R6" localSheetId="8">#REF!</definedName>
    <definedName name="S24R6">#REF!</definedName>
    <definedName name="S24R7" localSheetId="2">#REF!</definedName>
    <definedName name="S24R7" localSheetId="5">#REF!</definedName>
    <definedName name="S24R7" localSheetId="7">#REF!</definedName>
    <definedName name="S24R7" localSheetId="8">#REF!</definedName>
    <definedName name="S24R7">#REF!</definedName>
    <definedName name="S24R8" localSheetId="2">#REF!</definedName>
    <definedName name="S24R8" localSheetId="5">#REF!</definedName>
    <definedName name="S24R8" localSheetId="7">#REF!</definedName>
    <definedName name="S24R8" localSheetId="8">#REF!</definedName>
    <definedName name="S24R8">#REF!</definedName>
    <definedName name="S24R9" localSheetId="2">#REF!</definedName>
    <definedName name="S24R9" localSheetId="5">#REF!</definedName>
    <definedName name="S24R9" localSheetId="7">#REF!</definedName>
    <definedName name="S24R9" localSheetId="8">#REF!</definedName>
    <definedName name="S24R9">#REF!</definedName>
    <definedName name="S25P1" localSheetId="2">#REF!</definedName>
    <definedName name="S25P1" localSheetId="5">#REF!</definedName>
    <definedName name="S25P1" localSheetId="7">#REF!</definedName>
    <definedName name="S25P1" localSheetId="8">#REF!</definedName>
    <definedName name="S25P1">#REF!</definedName>
    <definedName name="S25P10" localSheetId="2">#REF!</definedName>
    <definedName name="S25P10" localSheetId="5">#REF!</definedName>
    <definedName name="S25P10" localSheetId="7">#REF!</definedName>
    <definedName name="S25P10" localSheetId="8">#REF!</definedName>
    <definedName name="S25P10">#REF!</definedName>
    <definedName name="S25P11" localSheetId="2">#REF!</definedName>
    <definedName name="S25P11" localSheetId="5">#REF!</definedName>
    <definedName name="S25P11" localSheetId="7">#REF!</definedName>
    <definedName name="S25P11" localSheetId="8">#REF!</definedName>
    <definedName name="S25P11">#REF!</definedName>
    <definedName name="S25P12" localSheetId="2">#REF!</definedName>
    <definedName name="S25P12" localSheetId="5">#REF!</definedName>
    <definedName name="S25P12" localSheetId="7">#REF!</definedName>
    <definedName name="S25P12" localSheetId="8">#REF!</definedName>
    <definedName name="S25P12">#REF!</definedName>
    <definedName name="S25P13" localSheetId="2">#REF!</definedName>
    <definedName name="S25P13" localSheetId="5">#REF!</definedName>
    <definedName name="S25P13" localSheetId="7">#REF!</definedName>
    <definedName name="S25P13" localSheetId="8">#REF!</definedName>
    <definedName name="S25P13">#REF!</definedName>
    <definedName name="S25P14" localSheetId="2">#REF!</definedName>
    <definedName name="S25P14" localSheetId="5">#REF!</definedName>
    <definedName name="S25P14" localSheetId="7">#REF!</definedName>
    <definedName name="S25P14" localSheetId="8">#REF!</definedName>
    <definedName name="S25P14">#REF!</definedName>
    <definedName name="S25P15" localSheetId="2">#REF!</definedName>
    <definedName name="S25P15" localSheetId="5">#REF!</definedName>
    <definedName name="S25P15" localSheetId="7">#REF!</definedName>
    <definedName name="S25P15" localSheetId="8">#REF!</definedName>
    <definedName name="S25P15">#REF!</definedName>
    <definedName name="S25P16" localSheetId="2">#REF!</definedName>
    <definedName name="S25P16" localSheetId="5">#REF!</definedName>
    <definedName name="S25P16" localSheetId="7">#REF!</definedName>
    <definedName name="S25P16" localSheetId="8">#REF!</definedName>
    <definedName name="S25P16">#REF!</definedName>
    <definedName name="S25P17" localSheetId="2">#REF!</definedName>
    <definedName name="S25P17" localSheetId="5">#REF!</definedName>
    <definedName name="S25P17" localSheetId="7">#REF!</definedName>
    <definedName name="S25P17" localSheetId="8">#REF!</definedName>
    <definedName name="S25P17">#REF!</definedName>
    <definedName name="S25P18" localSheetId="2">#REF!</definedName>
    <definedName name="S25P18" localSheetId="5">#REF!</definedName>
    <definedName name="S25P18" localSheetId="7">#REF!</definedName>
    <definedName name="S25P18" localSheetId="8">#REF!</definedName>
    <definedName name="S25P18">#REF!</definedName>
    <definedName name="S25P19" localSheetId="2">#REF!</definedName>
    <definedName name="S25P19" localSheetId="5">#REF!</definedName>
    <definedName name="S25P19" localSheetId="7">#REF!</definedName>
    <definedName name="S25P19" localSheetId="8">#REF!</definedName>
    <definedName name="S25P19">#REF!</definedName>
    <definedName name="S25P2" localSheetId="2">#REF!</definedName>
    <definedName name="S25P2" localSheetId="5">#REF!</definedName>
    <definedName name="S25P2" localSheetId="7">#REF!</definedName>
    <definedName name="S25P2" localSheetId="8">#REF!</definedName>
    <definedName name="S25P2">#REF!</definedName>
    <definedName name="S25P20" localSheetId="2">#REF!</definedName>
    <definedName name="S25P20" localSheetId="5">#REF!</definedName>
    <definedName name="S25P20" localSheetId="7">#REF!</definedName>
    <definedName name="S25P20" localSheetId="8">#REF!</definedName>
    <definedName name="S25P20">#REF!</definedName>
    <definedName name="S25P21" localSheetId="2">#REF!</definedName>
    <definedName name="S25P21" localSheetId="5">#REF!</definedName>
    <definedName name="S25P21" localSheetId="7">#REF!</definedName>
    <definedName name="S25P21" localSheetId="8">#REF!</definedName>
    <definedName name="S25P21">#REF!</definedName>
    <definedName name="S25P22" localSheetId="2">#REF!</definedName>
    <definedName name="S25P22" localSheetId="5">#REF!</definedName>
    <definedName name="S25P22" localSheetId="7">#REF!</definedName>
    <definedName name="S25P22" localSheetId="8">#REF!</definedName>
    <definedName name="S25P22">#REF!</definedName>
    <definedName name="S25P23" localSheetId="2">#REF!</definedName>
    <definedName name="S25P23" localSheetId="5">#REF!</definedName>
    <definedName name="S25P23" localSheetId="7">#REF!</definedName>
    <definedName name="S25P23" localSheetId="8">#REF!</definedName>
    <definedName name="S25P23">#REF!</definedName>
    <definedName name="S25P24" localSheetId="2">#REF!</definedName>
    <definedName name="S25P24" localSheetId="5">#REF!</definedName>
    <definedName name="S25P24" localSheetId="7">#REF!</definedName>
    <definedName name="S25P24" localSheetId="8">#REF!</definedName>
    <definedName name="S25P24">#REF!</definedName>
    <definedName name="S25P3" localSheetId="2">#REF!</definedName>
    <definedName name="S25P3" localSheetId="5">#REF!</definedName>
    <definedName name="S25P3" localSheetId="7">#REF!</definedName>
    <definedName name="S25P3" localSheetId="8">#REF!</definedName>
    <definedName name="S25P3">#REF!</definedName>
    <definedName name="S25P4" localSheetId="2">#REF!</definedName>
    <definedName name="S25P4" localSheetId="5">#REF!</definedName>
    <definedName name="S25P4" localSheetId="7">#REF!</definedName>
    <definedName name="S25P4" localSheetId="8">#REF!</definedName>
    <definedName name="S25P4">#REF!</definedName>
    <definedName name="S25P5" localSheetId="2">#REF!</definedName>
    <definedName name="S25P5" localSheetId="5">#REF!</definedName>
    <definedName name="S25P5" localSheetId="7">#REF!</definedName>
    <definedName name="S25P5" localSheetId="8">#REF!</definedName>
    <definedName name="S25P5">#REF!</definedName>
    <definedName name="S25P6" localSheetId="2">#REF!</definedName>
    <definedName name="S25P6" localSheetId="5">#REF!</definedName>
    <definedName name="S25P6" localSheetId="7">#REF!</definedName>
    <definedName name="S25P6" localSheetId="8">#REF!</definedName>
    <definedName name="S25P6">#REF!</definedName>
    <definedName name="S25P7" localSheetId="2">#REF!</definedName>
    <definedName name="S25P7" localSheetId="5">#REF!</definedName>
    <definedName name="S25P7" localSheetId="7">#REF!</definedName>
    <definedName name="S25P7" localSheetId="8">#REF!</definedName>
    <definedName name="S25P7">#REF!</definedName>
    <definedName name="S25P8" localSheetId="2">#REF!</definedName>
    <definedName name="S25P8" localSheetId="5">#REF!</definedName>
    <definedName name="S25P8" localSheetId="7">#REF!</definedName>
    <definedName name="S25P8" localSheetId="8">#REF!</definedName>
    <definedName name="S25P8">#REF!</definedName>
    <definedName name="S25P9" localSheetId="2">#REF!</definedName>
    <definedName name="S25P9" localSheetId="5">#REF!</definedName>
    <definedName name="S25P9" localSheetId="7">#REF!</definedName>
    <definedName name="S25P9" localSheetId="8">#REF!</definedName>
    <definedName name="S25P9">#REF!</definedName>
    <definedName name="S25R1" localSheetId="2">#REF!</definedName>
    <definedName name="S25R1" localSheetId="5">#REF!</definedName>
    <definedName name="S25R1" localSheetId="7">#REF!</definedName>
    <definedName name="S25R1" localSheetId="8">#REF!</definedName>
    <definedName name="S25R1">#REF!</definedName>
    <definedName name="S25R10" localSheetId="2">#REF!</definedName>
    <definedName name="S25R10" localSheetId="5">#REF!</definedName>
    <definedName name="S25R10" localSheetId="7">#REF!</definedName>
    <definedName name="S25R10" localSheetId="8">#REF!</definedName>
    <definedName name="S25R10">#REF!</definedName>
    <definedName name="S25R11" localSheetId="2">#REF!</definedName>
    <definedName name="S25R11" localSheetId="5">#REF!</definedName>
    <definedName name="S25R11" localSheetId="7">#REF!</definedName>
    <definedName name="S25R11" localSheetId="8">#REF!</definedName>
    <definedName name="S25R11">#REF!</definedName>
    <definedName name="S25R12" localSheetId="2">#REF!</definedName>
    <definedName name="S25R12" localSheetId="5">#REF!</definedName>
    <definedName name="S25R12" localSheetId="7">#REF!</definedName>
    <definedName name="S25R12" localSheetId="8">#REF!</definedName>
    <definedName name="S25R12">#REF!</definedName>
    <definedName name="S25R13" localSheetId="2">#REF!</definedName>
    <definedName name="S25R13" localSheetId="5">#REF!</definedName>
    <definedName name="S25R13" localSheetId="7">#REF!</definedName>
    <definedName name="S25R13" localSheetId="8">#REF!</definedName>
    <definedName name="S25R13">#REF!</definedName>
    <definedName name="S25R14" localSheetId="2">#REF!</definedName>
    <definedName name="S25R14" localSheetId="5">#REF!</definedName>
    <definedName name="S25R14" localSheetId="7">#REF!</definedName>
    <definedName name="S25R14" localSheetId="8">#REF!</definedName>
    <definedName name="S25R14">#REF!</definedName>
    <definedName name="S25R15" localSheetId="2">#REF!</definedName>
    <definedName name="S25R15" localSheetId="5">#REF!</definedName>
    <definedName name="S25R15" localSheetId="7">#REF!</definedName>
    <definedName name="S25R15" localSheetId="8">#REF!</definedName>
    <definedName name="S25R15">#REF!</definedName>
    <definedName name="S25R16" localSheetId="2">#REF!</definedName>
    <definedName name="S25R16" localSheetId="5">#REF!</definedName>
    <definedName name="S25R16" localSheetId="7">#REF!</definedName>
    <definedName name="S25R16" localSheetId="8">#REF!</definedName>
    <definedName name="S25R16">#REF!</definedName>
    <definedName name="S25R17" localSheetId="2">#REF!</definedName>
    <definedName name="S25R17" localSheetId="5">#REF!</definedName>
    <definedName name="S25R17" localSheetId="7">#REF!</definedName>
    <definedName name="S25R17" localSheetId="8">#REF!</definedName>
    <definedName name="S25R17">#REF!</definedName>
    <definedName name="S25R18" localSheetId="2">#REF!</definedName>
    <definedName name="S25R18" localSheetId="5">#REF!</definedName>
    <definedName name="S25R18" localSheetId="7">#REF!</definedName>
    <definedName name="S25R18" localSheetId="8">#REF!</definedName>
    <definedName name="S25R18">#REF!</definedName>
    <definedName name="S25R19" localSheetId="2">#REF!</definedName>
    <definedName name="S25R19" localSheetId="5">#REF!</definedName>
    <definedName name="S25R19" localSheetId="7">#REF!</definedName>
    <definedName name="S25R19" localSheetId="8">#REF!</definedName>
    <definedName name="S25R19">#REF!</definedName>
    <definedName name="S25R2" localSheetId="2">#REF!</definedName>
    <definedName name="S25R2" localSheetId="5">#REF!</definedName>
    <definedName name="S25R2" localSheetId="7">#REF!</definedName>
    <definedName name="S25R2" localSheetId="8">#REF!</definedName>
    <definedName name="S25R2">#REF!</definedName>
    <definedName name="S25R20" localSheetId="2">#REF!</definedName>
    <definedName name="S25R20" localSheetId="5">#REF!</definedName>
    <definedName name="S25R20" localSheetId="7">#REF!</definedName>
    <definedName name="S25R20" localSheetId="8">#REF!</definedName>
    <definedName name="S25R20">#REF!</definedName>
    <definedName name="S25R21" localSheetId="2">#REF!</definedName>
    <definedName name="S25R21" localSheetId="5">#REF!</definedName>
    <definedName name="S25R21" localSheetId="7">#REF!</definedName>
    <definedName name="S25R21" localSheetId="8">#REF!</definedName>
    <definedName name="S25R21">#REF!</definedName>
    <definedName name="S25R22" localSheetId="2">#REF!</definedName>
    <definedName name="S25R22" localSheetId="5">#REF!</definedName>
    <definedName name="S25R22" localSheetId="7">#REF!</definedName>
    <definedName name="S25R22" localSheetId="8">#REF!</definedName>
    <definedName name="S25R22">#REF!</definedName>
    <definedName name="S25R23" localSheetId="2">#REF!</definedName>
    <definedName name="S25R23" localSheetId="5">#REF!</definedName>
    <definedName name="S25R23" localSheetId="7">#REF!</definedName>
    <definedName name="S25R23" localSheetId="8">#REF!</definedName>
    <definedName name="S25R23">#REF!</definedName>
    <definedName name="S25R24" localSheetId="2">#REF!</definedName>
    <definedName name="S25R24" localSheetId="5">#REF!</definedName>
    <definedName name="S25R24" localSheetId="7">#REF!</definedName>
    <definedName name="S25R24" localSheetId="8">#REF!</definedName>
    <definedName name="S25R24">#REF!</definedName>
    <definedName name="S25R3" localSheetId="2">#REF!</definedName>
    <definedName name="S25R3" localSheetId="5">#REF!</definedName>
    <definedName name="S25R3" localSheetId="7">#REF!</definedName>
    <definedName name="S25R3" localSheetId="8">#REF!</definedName>
    <definedName name="S25R3">#REF!</definedName>
    <definedName name="S25R4" localSheetId="2">#REF!</definedName>
    <definedName name="S25R4" localSheetId="5">#REF!</definedName>
    <definedName name="S25R4" localSheetId="7">#REF!</definedName>
    <definedName name="S25R4" localSheetId="8">#REF!</definedName>
    <definedName name="S25R4">#REF!</definedName>
    <definedName name="S25R5" localSheetId="2">#REF!</definedName>
    <definedName name="S25R5" localSheetId="5">#REF!</definedName>
    <definedName name="S25R5" localSheetId="7">#REF!</definedName>
    <definedName name="S25R5" localSheetId="8">#REF!</definedName>
    <definedName name="S25R5">#REF!</definedName>
    <definedName name="S25R6" localSheetId="2">#REF!</definedName>
    <definedName name="S25R6" localSheetId="5">#REF!</definedName>
    <definedName name="S25R6" localSheetId="7">#REF!</definedName>
    <definedName name="S25R6" localSheetId="8">#REF!</definedName>
    <definedName name="S25R6">#REF!</definedName>
    <definedName name="S25R7" localSheetId="2">#REF!</definedName>
    <definedName name="S25R7" localSheetId="5">#REF!</definedName>
    <definedName name="S25R7" localSheetId="7">#REF!</definedName>
    <definedName name="S25R7" localSheetId="8">#REF!</definedName>
    <definedName name="S25R7">#REF!</definedName>
    <definedName name="S25R8" localSheetId="2">#REF!</definedName>
    <definedName name="S25R8" localSheetId="5">#REF!</definedName>
    <definedName name="S25R8" localSheetId="7">#REF!</definedName>
    <definedName name="S25R8" localSheetId="8">#REF!</definedName>
    <definedName name="S25R8">#REF!</definedName>
    <definedName name="S25R9" localSheetId="2">#REF!</definedName>
    <definedName name="S25R9" localSheetId="5">#REF!</definedName>
    <definedName name="S25R9" localSheetId="7">#REF!</definedName>
    <definedName name="S25R9" localSheetId="8">#REF!</definedName>
    <definedName name="S25R9">#REF!</definedName>
    <definedName name="S26P1" localSheetId="2">#REF!</definedName>
    <definedName name="S26P1" localSheetId="5">#REF!</definedName>
    <definedName name="S26P1" localSheetId="7">#REF!</definedName>
    <definedName name="S26P1" localSheetId="8">#REF!</definedName>
    <definedName name="S26P1">#REF!</definedName>
    <definedName name="S26P10" localSheetId="2">#REF!</definedName>
    <definedName name="S26P10" localSheetId="5">#REF!</definedName>
    <definedName name="S26P10" localSheetId="7">#REF!</definedName>
    <definedName name="S26P10" localSheetId="8">#REF!</definedName>
    <definedName name="S26P10">#REF!</definedName>
    <definedName name="S26P11" localSheetId="2">#REF!</definedName>
    <definedName name="S26P11" localSheetId="5">#REF!</definedName>
    <definedName name="S26P11" localSheetId="7">#REF!</definedName>
    <definedName name="S26P11" localSheetId="8">#REF!</definedName>
    <definedName name="S26P11">#REF!</definedName>
    <definedName name="S26P12" localSheetId="2">#REF!</definedName>
    <definedName name="S26P12" localSheetId="5">#REF!</definedName>
    <definedName name="S26P12" localSheetId="7">#REF!</definedName>
    <definedName name="S26P12" localSheetId="8">#REF!</definedName>
    <definedName name="S26P12">#REF!</definedName>
    <definedName name="S26P13" localSheetId="2">#REF!</definedName>
    <definedName name="S26P13" localSheetId="5">#REF!</definedName>
    <definedName name="S26P13" localSheetId="7">#REF!</definedName>
    <definedName name="S26P13" localSheetId="8">#REF!</definedName>
    <definedName name="S26P13">#REF!</definedName>
    <definedName name="S26P14" localSheetId="2">#REF!</definedName>
    <definedName name="S26P14" localSheetId="5">#REF!</definedName>
    <definedName name="S26P14" localSheetId="7">#REF!</definedName>
    <definedName name="S26P14" localSheetId="8">#REF!</definedName>
    <definedName name="S26P14">#REF!</definedName>
    <definedName name="S26P15" localSheetId="2">#REF!</definedName>
    <definedName name="S26P15" localSheetId="5">#REF!</definedName>
    <definedName name="S26P15" localSheetId="7">#REF!</definedName>
    <definedName name="S26P15" localSheetId="8">#REF!</definedName>
    <definedName name="S26P15">#REF!</definedName>
    <definedName name="S26P16" localSheetId="2">#REF!</definedName>
    <definedName name="S26P16" localSheetId="5">#REF!</definedName>
    <definedName name="S26P16" localSheetId="7">#REF!</definedName>
    <definedName name="S26P16" localSheetId="8">#REF!</definedName>
    <definedName name="S26P16">#REF!</definedName>
    <definedName name="S26P17" localSheetId="2">#REF!</definedName>
    <definedName name="S26P17" localSheetId="5">#REF!</definedName>
    <definedName name="S26P17" localSheetId="7">#REF!</definedName>
    <definedName name="S26P17" localSheetId="8">#REF!</definedName>
    <definedName name="S26P17">#REF!</definedName>
    <definedName name="S26P18" localSheetId="2">#REF!</definedName>
    <definedName name="S26P18" localSheetId="5">#REF!</definedName>
    <definedName name="S26P18" localSheetId="7">#REF!</definedName>
    <definedName name="S26P18" localSheetId="8">#REF!</definedName>
    <definedName name="S26P18">#REF!</definedName>
    <definedName name="S26P19" localSheetId="2">#REF!</definedName>
    <definedName name="S26P19" localSheetId="5">#REF!</definedName>
    <definedName name="S26P19" localSheetId="7">#REF!</definedName>
    <definedName name="S26P19" localSheetId="8">#REF!</definedName>
    <definedName name="S26P19">#REF!</definedName>
    <definedName name="S26P2" localSheetId="2">#REF!</definedName>
    <definedName name="S26P2" localSheetId="5">#REF!</definedName>
    <definedName name="S26P2" localSheetId="7">#REF!</definedName>
    <definedName name="S26P2" localSheetId="8">#REF!</definedName>
    <definedName name="S26P2">#REF!</definedName>
    <definedName name="S26P20" localSheetId="2">#REF!</definedName>
    <definedName name="S26P20" localSheetId="5">#REF!</definedName>
    <definedName name="S26P20" localSheetId="7">#REF!</definedName>
    <definedName name="S26P20" localSheetId="8">#REF!</definedName>
    <definedName name="S26P20">#REF!</definedName>
    <definedName name="S26P21" localSheetId="2">#REF!</definedName>
    <definedName name="S26P21" localSheetId="5">#REF!</definedName>
    <definedName name="S26P21" localSheetId="7">#REF!</definedName>
    <definedName name="S26P21" localSheetId="8">#REF!</definedName>
    <definedName name="S26P21">#REF!</definedName>
    <definedName name="S26P22" localSheetId="2">#REF!</definedName>
    <definedName name="S26P22" localSheetId="5">#REF!</definedName>
    <definedName name="S26P22" localSheetId="7">#REF!</definedName>
    <definedName name="S26P22" localSheetId="8">#REF!</definedName>
    <definedName name="S26P22">#REF!</definedName>
    <definedName name="S26P23" localSheetId="2">#REF!</definedName>
    <definedName name="S26P23" localSheetId="5">#REF!</definedName>
    <definedName name="S26P23" localSheetId="7">#REF!</definedName>
    <definedName name="S26P23" localSheetId="8">#REF!</definedName>
    <definedName name="S26P23">#REF!</definedName>
    <definedName name="S26P24" localSheetId="2">#REF!</definedName>
    <definedName name="S26P24" localSheetId="5">#REF!</definedName>
    <definedName name="S26P24" localSheetId="7">#REF!</definedName>
    <definedName name="S26P24" localSheetId="8">#REF!</definedName>
    <definedName name="S26P24">#REF!</definedName>
    <definedName name="S26P3" localSheetId="2">#REF!</definedName>
    <definedName name="S26P3" localSheetId="5">#REF!</definedName>
    <definedName name="S26P3" localSheetId="7">#REF!</definedName>
    <definedName name="S26P3" localSheetId="8">#REF!</definedName>
    <definedName name="S26P3">#REF!</definedName>
    <definedName name="S26P4" localSheetId="2">#REF!</definedName>
    <definedName name="S26P4" localSheetId="5">#REF!</definedName>
    <definedName name="S26P4" localSheetId="7">#REF!</definedName>
    <definedName name="S26P4" localSheetId="8">#REF!</definedName>
    <definedName name="S26P4">#REF!</definedName>
    <definedName name="S26P5" localSheetId="2">#REF!</definedName>
    <definedName name="S26P5" localSheetId="5">#REF!</definedName>
    <definedName name="S26P5" localSheetId="7">#REF!</definedName>
    <definedName name="S26P5" localSheetId="8">#REF!</definedName>
    <definedName name="S26P5">#REF!</definedName>
    <definedName name="S26P6" localSheetId="2">#REF!</definedName>
    <definedName name="S26P6" localSheetId="5">#REF!</definedName>
    <definedName name="S26P6" localSheetId="7">#REF!</definedName>
    <definedName name="S26P6" localSheetId="8">#REF!</definedName>
    <definedName name="S26P6">#REF!</definedName>
    <definedName name="S26P7" localSheetId="2">#REF!</definedName>
    <definedName name="S26P7" localSheetId="5">#REF!</definedName>
    <definedName name="S26P7" localSheetId="7">#REF!</definedName>
    <definedName name="S26P7" localSheetId="8">#REF!</definedName>
    <definedName name="S26P7">#REF!</definedName>
    <definedName name="S26P8" localSheetId="2">#REF!</definedName>
    <definedName name="S26P8" localSheetId="5">#REF!</definedName>
    <definedName name="S26P8" localSheetId="7">#REF!</definedName>
    <definedName name="S26P8" localSheetId="8">#REF!</definedName>
    <definedName name="S26P8">#REF!</definedName>
    <definedName name="S26P9" localSheetId="2">#REF!</definedName>
    <definedName name="S26P9" localSheetId="5">#REF!</definedName>
    <definedName name="S26P9" localSheetId="7">#REF!</definedName>
    <definedName name="S26P9" localSheetId="8">#REF!</definedName>
    <definedName name="S26P9">#REF!</definedName>
    <definedName name="S26R1" localSheetId="2">#REF!</definedName>
    <definedName name="S26R1" localSheetId="5">#REF!</definedName>
    <definedName name="S26R1" localSheetId="7">#REF!</definedName>
    <definedName name="S26R1" localSheetId="8">#REF!</definedName>
    <definedName name="S26R1">#REF!</definedName>
    <definedName name="S26R10" localSheetId="2">#REF!</definedName>
    <definedName name="S26R10" localSheetId="5">#REF!</definedName>
    <definedName name="S26R10" localSheetId="7">#REF!</definedName>
    <definedName name="S26R10" localSheetId="8">#REF!</definedName>
    <definedName name="S26R10">#REF!</definedName>
    <definedName name="S26R11" localSheetId="2">#REF!</definedName>
    <definedName name="S26R11" localSheetId="5">#REF!</definedName>
    <definedName name="S26R11" localSheetId="7">#REF!</definedName>
    <definedName name="S26R11" localSheetId="8">#REF!</definedName>
    <definedName name="S26R11">#REF!</definedName>
    <definedName name="S26R12" localSheetId="2">#REF!</definedName>
    <definedName name="S26R12" localSheetId="5">#REF!</definedName>
    <definedName name="S26R12" localSheetId="7">#REF!</definedName>
    <definedName name="S26R12" localSheetId="8">#REF!</definedName>
    <definedName name="S26R12">#REF!</definedName>
    <definedName name="S26R13" localSheetId="2">#REF!</definedName>
    <definedName name="S26R13" localSheetId="5">#REF!</definedName>
    <definedName name="S26R13" localSheetId="7">#REF!</definedName>
    <definedName name="S26R13" localSheetId="8">#REF!</definedName>
    <definedName name="S26R13">#REF!</definedName>
    <definedName name="S26R14" localSheetId="2">#REF!</definedName>
    <definedName name="S26R14" localSheetId="5">#REF!</definedName>
    <definedName name="S26R14" localSheetId="7">#REF!</definedName>
    <definedName name="S26R14" localSheetId="8">#REF!</definedName>
    <definedName name="S26R14">#REF!</definedName>
    <definedName name="S26R15" localSheetId="2">#REF!</definedName>
    <definedName name="S26R15" localSheetId="5">#REF!</definedName>
    <definedName name="S26R15" localSheetId="7">#REF!</definedName>
    <definedName name="S26R15" localSheetId="8">#REF!</definedName>
    <definedName name="S26R15">#REF!</definedName>
    <definedName name="S26R16" localSheetId="2">#REF!</definedName>
    <definedName name="S26R16" localSheetId="5">#REF!</definedName>
    <definedName name="S26R16" localSheetId="7">#REF!</definedName>
    <definedName name="S26R16" localSheetId="8">#REF!</definedName>
    <definedName name="S26R16">#REF!</definedName>
    <definedName name="S26R17" localSheetId="2">#REF!</definedName>
    <definedName name="S26R17" localSheetId="5">#REF!</definedName>
    <definedName name="S26R17" localSheetId="7">#REF!</definedName>
    <definedName name="S26R17" localSheetId="8">#REF!</definedName>
    <definedName name="S26R17">#REF!</definedName>
    <definedName name="S26R18" localSheetId="2">#REF!</definedName>
    <definedName name="S26R18" localSheetId="5">#REF!</definedName>
    <definedName name="S26R18" localSheetId="7">#REF!</definedName>
    <definedName name="S26R18" localSheetId="8">#REF!</definedName>
    <definedName name="S26R18">#REF!</definedName>
    <definedName name="S26R19" localSheetId="2">#REF!</definedName>
    <definedName name="S26R19" localSheetId="5">#REF!</definedName>
    <definedName name="S26R19" localSheetId="7">#REF!</definedName>
    <definedName name="S26R19" localSheetId="8">#REF!</definedName>
    <definedName name="S26R19">#REF!</definedName>
    <definedName name="S26R2" localSheetId="2">#REF!</definedName>
    <definedName name="S26R2" localSheetId="5">#REF!</definedName>
    <definedName name="S26R2" localSheetId="7">#REF!</definedName>
    <definedName name="S26R2" localSheetId="8">#REF!</definedName>
    <definedName name="S26R2">#REF!</definedName>
    <definedName name="S26R20" localSheetId="2">#REF!</definedName>
    <definedName name="S26R20" localSheetId="5">#REF!</definedName>
    <definedName name="S26R20" localSheetId="7">#REF!</definedName>
    <definedName name="S26R20" localSheetId="8">#REF!</definedName>
    <definedName name="S26R20">#REF!</definedName>
    <definedName name="S26R21" localSheetId="2">#REF!</definedName>
    <definedName name="S26R21" localSheetId="5">#REF!</definedName>
    <definedName name="S26R21" localSheetId="7">#REF!</definedName>
    <definedName name="S26R21" localSheetId="8">#REF!</definedName>
    <definedName name="S26R21">#REF!</definedName>
    <definedName name="S26R22" localSheetId="2">#REF!</definedName>
    <definedName name="S26R22" localSheetId="5">#REF!</definedName>
    <definedName name="S26R22" localSheetId="7">#REF!</definedName>
    <definedName name="S26R22" localSheetId="8">#REF!</definedName>
    <definedName name="S26R22">#REF!</definedName>
    <definedName name="S26R23" localSheetId="2">#REF!</definedName>
    <definedName name="S26R23" localSheetId="5">#REF!</definedName>
    <definedName name="S26R23" localSheetId="7">#REF!</definedName>
    <definedName name="S26R23" localSheetId="8">#REF!</definedName>
    <definedName name="S26R23">#REF!</definedName>
    <definedName name="S26R24" localSheetId="2">#REF!</definedName>
    <definedName name="S26R24" localSheetId="5">#REF!</definedName>
    <definedName name="S26R24" localSheetId="7">#REF!</definedName>
    <definedName name="S26R24" localSheetId="8">#REF!</definedName>
    <definedName name="S26R24">#REF!</definedName>
    <definedName name="S26R3" localSheetId="2">#REF!</definedName>
    <definedName name="S26R3" localSheetId="5">#REF!</definedName>
    <definedName name="S26R3" localSheetId="7">#REF!</definedName>
    <definedName name="S26R3" localSheetId="8">#REF!</definedName>
    <definedName name="S26R3">#REF!</definedName>
    <definedName name="S26R4" localSheetId="2">#REF!</definedName>
    <definedName name="S26R4" localSheetId="5">#REF!</definedName>
    <definedName name="S26R4" localSheetId="7">#REF!</definedName>
    <definedName name="S26R4" localSheetId="8">#REF!</definedName>
    <definedName name="S26R4">#REF!</definedName>
    <definedName name="S26R5" localSheetId="2">#REF!</definedName>
    <definedName name="S26R5" localSheetId="5">#REF!</definedName>
    <definedName name="S26R5" localSheetId="7">#REF!</definedName>
    <definedName name="S26R5" localSheetId="8">#REF!</definedName>
    <definedName name="S26R5">#REF!</definedName>
    <definedName name="S26R6" localSheetId="2">#REF!</definedName>
    <definedName name="S26R6" localSheetId="5">#REF!</definedName>
    <definedName name="S26R6" localSheetId="7">#REF!</definedName>
    <definedName name="S26R6" localSheetId="8">#REF!</definedName>
    <definedName name="S26R6">#REF!</definedName>
    <definedName name="S26R7" localSheetId="2">#REF!</definedName>
    <definedName name="S26R7" localSheetId="5">#REF!</definedName>
    <definedName name="S26R7" localSheetId="7">#REF!</definedName>
    <definedName name="S26R7" localSheetId="8">#REF!</definedName>
    <definedName name="S26R7">#REF!</definedName>
    <definedName name="S26R8" localSheetId="2">#REF!</definedName>
    <definedName name="S26R8" localSheetId="5">#REF!</definedName>
    <definedName name="S26R8" localSheetId="7">#REF!</definedName>
    <definedName name="S26R8" localSheetId="8">#REF!</definedName>
    <definedName name="S26R8">#REF!</definedName>
    <definedName name="S26R9" localSheetId="2">#REF!</definedName>
    <definedName name="S26R9" localSheetId="5">#REF!</definedName>
    <definedName name="S26R9" localSheetId="7">#REF!</definedName>
    <definedName name="S26R9" localSheetId="8">#REF!</definedName>
    <definedName name="S26R9">#REF!</definedName>
    <definedName name="S27P1" localSheetId="2">#REF!</definedName>
    <definedName name="S27P1" localSheetId="5">#REF!</definedName>
    <definedName name="S27P1" localSheetId="7">#REF!</definedName>
    <definedName name="S27P1" localSheetId="8">#REF!</definedName>
    <definedName name="S27P1">#REF!</definedName>
    <definedName name="S27P10" localSheetId="2">#REF!</definedName>
    <definedName name="S27P10" localSheetId="5">#REF!</definedName>
    <definedName name="S27P10" localSheetId="7">#REF!</definedName>
    <definedName name="S27P10" localSheetId="8">#REF!</definedName>
    <definedName name="S27P10">#REF!</definedName>
    <definedName name="S27P11" localSheetId="2">#REF!</definedName>
    <definedName name="S27P11" localSheetId="5">#REF!</definedName>
    <definedName name="S27P11" localSheetId="7">#REF!</definedName>
    <definedName name="S27P11" localSheetId="8">#REF!</definedName>
    <definedName name="S27P11">#REF!</definedName>
    <definedName name="S27P12" localSheetId="2">#REF!</definedName>
    <definedName name="S27P12" localSheetId="5">#REF!</definedName>
    <definedName name="S27P12" localSheetId="7">#REF!</definedName>
    <definedName name="S27P12" localSheetId="8">#REF!</definedName>
    <definedName name="S27P12">#REF!</definedName>
    <definedName name="S27P13" localSheetId="2">#REF!</definedName>
    <definedName name="S27P13" localSheetId="5">#REF!</definedName>
    <definedName name="S27P13" localSheetId="7">#REF!</definedName>
    <definedName name="S27P13" localSheetId="8">#REF!</definedName>
    <definedName name="S27P13">#REF!</definedName>
    <definedName name="S27P14" localSheetId="2">#REF!</definedName>
    <definedName name="S27P14" localSheetId="5">#REF!</definedName>
    <definedName name="S27P14" localSheetId="7">#REF!</definedName>
    <definedName name="S27P14" localSheetId="8">#REF!</definedName>
    <definedName name="S27P14">#REF!</definedName>
    <definedName name="S27P15" localSheetId="2">#REF!</definedName>
    <definedName name="S27P15" localSheetId="5">#REF!</definedName>
    <definedName name="S27P15" localSheetId="7">#REF!</definedName>
    <definedName name="S27P15" localSheetId="8">#REF!</definedName>
    <definedName name="S27P15">#REF!</definedName>
    <definedName name="S27P16" localSheetId="2">#REF!</definedName>
    <definedName name="S27P16" localSheetId="5">#REF!</definedName>
    <definedName name="S27P16" localSheetId="7">#REF!</definedName>
    <definedName name="S27P16" localSheetId="8">#REF!</definedName>
    <definedName name="S27P16">#REF!</definedName>
    <definedName name="S27P17" localSheetId="2">#REF!</definedName>
    <definedName name="S27P17" localSheetId="5">#REF!</definedName>
    <definedName name="S27P17" localSheetId="7">#REF!</definedName>
    <definedName name="S27P17" localSheetId="8">#REF!</definedName>
    <definedName name="S27P17">#REF!</definedName>
    <definedName name="S27P18" localSheetId="2">#REF!</definedName>
    <definedName name="S27P18" localSheetId="5">#REF!</definedName>
    <definedName name="S27P18" localSheetId="7">#REF!</definedName>
    <definedName name="S27P18" localSheetId="8">#REF!</definedName>
    <definedName name="S27P18">#REF!</definedName>
    <definedName name="S27P19" localSheetId="2">#REF!</definedName>
    <definedName name="S27P19" localSheetId="5">#REF!</definedName>
    <definedName name="S27P19" localSheetId="7">#REF!</definedName>
    <definedName name="S27P19" localSheetId="8">#REF!</definedName>
    <definedName name="S27P19">#REF!</definedName>
    <definedName name="S27P2" localSheetId="2">#REF!</definedName>
    <definedName name="S27P2" localSheetId="5">#REF!</definedName>
    <definedName name="S27P2" localSheetId="7">#REF!</definedName>
    <definedName name="S27P2" localSheetId="8">#REF!</definedName>
    <definedName name="S27P2">#REF!</definedName>
    <definedName name="S27P20" localSheetId="2">#REF!</definedName>
    <definedName name="S27P20" localSheetId="5">#REF!</definedName>
    <definedName name="S27P20" localSheetId="7">#REF!</definedName>
    <definedName name="S27P20" localSheetId="8">#REF!</definedName>
    <definedName name="S27P20">#REF!</definedName>
    <definedName name="S27P21" localSheetId="2">#REF!</definedName>
    <definedName name="S27P21" localSheetId="5">#REF!</definedName>
    <definedName name="S27P21" localSheetId="7">#REF!</definedName>
    <definedName name="S27P21" localSheetId="8">#REF!</definedName>
    <definedName name="S27P21">#REF!</definedName>
    <definedName name="S27P22" localSheetId="2">#REF!</definedName>
    <definedName name="S27P22" localSheetId="5">#REF!</definedName>
    <definedName name="S27P22" localSheetId="7">#REF!</definedName>
    <definedName name="S27P22" localSheetId="8">#REF!</definedName>
    <definedName name="S27P22">#REF!</definedName>
    <definedName name="S27P23" localSheetId="2">#REF!</definedName>
    <definedName name="S27P23" localSheetId="5">#REF!</definedName>
    <definedName name="S27P23" localSheetId="7">#REF!</definedName>
    <definedName name="S27P23" localSheetId="8">#REF!</definedName>
    <definedName name="S27P23">#REF!</definedName>
    <definedName name="S27P24" localSheetId="2">#REF!</definedName>
    <definedName name="S27P24" localSheetId="5">#REF!</definedName>
    <definedName name="S27P24" localSheetId="7">#REF!</definedName>
    <definedName name="S27P24" localSheetId="8">#REF!</definedName>
    <definedName name="S27P24">#REF!</definedName>
    <definedName name="S27P3" localSheetId="2">#REF!</definedName>
    <definedName name="S27P3" localSheetId="5">#REF!</definedName>
    <definedName name="S27P3" localSheetId="7">#REF!</definedName>
    <definedName name="S27P3" localSheetId="8">#REF!</definedName>
    <definedName name="S27P3">#REF!</definedName>
    <definedName name="S27P4" localSheetId="2">#REF!</definedName>
    <definedName name="S27P4" localSheetId="5">#REF!</definedName>
    <definedName name="S27P4" localSheetId="7">#REF!</definedName>
    <definedName name="S27P4" localSheetId="8">#REF!</definedName>
    <definedName name="S27P4">#REF!</definedName>
    <definedName name="S27P5" localSheetId="2">#REF!</definedName>
    <definedName name="S27P5" localSheetId="5">#REF!</definedName>
    <definedName name="S27P5" localSheetId="7">#REF!</definedName>
    <definedName name="S27P5" localSheetId="8">#REF!</definedName>
    <definedName name="S27P5">#REF!</definedName>
    <definedName name="S27P6" localSheetId="2">#REF!</definedName>
    <definedName name="S27P6" localSheetId="5">#REF!</definedName>
    <definedName name="S27P6" localSheetId="7">#REF!</definedName>
    <definedName name="S27P6" localSheetId="8">#REF!</definedName>
    <definedName name="S27P6">#REF!</definedName>
    <definedName name="S27P7" localSheetId="2">#REF!</definedName>
    <definedName name="S27P7" localSheetId="5">#REF!</definedName>
    <definedName name="S27P7" localSheetId="7">#REF!</definedName>
    <definedName name="S27P7" localSheetId="8">#REF!</definedName>
    <definedName name="S27P7">#REF!</definedName>
    <definedName name="S27P8" localSheetId="2">#REF!</definedName>
    <definedName name="S27P8" localSheetId="5">#REF!</definedName>
    <definedName name="S27P8" localSheetId="7">#REF!</definedName>
    <definedName name="S27P8" localSheetId="8">#REF!</definedName>
    <definedName name="S27P8">#REF!</definedName>
    <definedName name="S27P9" localSheetId="2">#REF!</definedName>
    <definedName name="S27P9" localSheetId="5">#REF!</definedName>
    <definedName name="S27P9" localSheetId="7">#REF!</definedName>
    <definedName name="S27P9" localSheetId="8">#REF!</definedName>
    <definedName name="S27P9">#REF!</definedName>
    <definedName name="S27R1" localSheetId="2">#REF!</definedName>
    <definedName name="S27R1" localSheetId="5">#REF!</definedName>
    <definedName name="S27R1" localSheetId="7">#REF!</definedName>
    <definedName name="S27R1" localSheetId="8">#REF!</definedName>
    <definedName name="S27R1">#REF!</definedName>
    <definedName name="S27R10" localSheetId="2">#REF!</definedName>
    <definedName name="S27R10" localSheetId="5">#REF!</definedName>
    <definedName name="S27R10" localSheetId="7">#REF!</definedName>
    <definedName name="S27R10" localSheetId="8">#REF!</definedName>
    <definedName name="S27R10">#REF!</definedName>
    <definedName name="S27R11" localSheetId="2">#REF!</definedName>
    <definedName name="S27R11" localSheetId="5">#REF!</definedName>
    <definedName name="S27R11" localSheetId="7">#REF!</definedName>
    <definedName name="S27R11" localSheetId="8">#REF!</definedName>
    <definedName name="S27R11">#REF!</definedName>
    <definedName name="S27R12" localSheetId="2">#REF!</definedName>
    <definedName name="S27R12" localSheetId="5">#REF!</definedName>
    <definedName name="S27R12" localSheetId="7">#REF!</definedName>
    <definedName name="S27R12" localSheetId="8">#REF!</definedName>
    <definedName name="S27R12">#REF!</definedName>
    <definedName name="S27R13" localSheetId="2">#REF!</definedName>
    <definedName name="S27R13" localSheetId="5">#REF!</definedName>
    <definedName name="S27R13" localSheetId="7">#REF!</definedName>
    <definedName name="S27R13" localSheetId="8">#REF!</definedName>
    <definedName name="S27R13">#REF!</definedName>
    <definedName name="S27R14" localSheetId="2">#REF!</definedName>
    <definedName name="S27R14" localSheetId="5">#REF!</definedName>
    <definedName name="S27R14" localSheetId="7">#REF!</definedName>
    <definedName name="S27R14" localSheetId="8">#REF!</definedName>
    <definedName name="S27R14">#REF!</definedName>
    <definedName name="S27R15" localSheetId="2">#REF!</definedName>
    <definedName name="S27R15" localSheetId="5">#REF!</definedName>
    <definedName name="S27R15" localSheetId="7">#REF!</definedName>
    <definedName name="S27R15" localSheetId="8">#REF!</definedName>
    <definedName name="S27R15">#REF!</definedName>
    <definedName name="S27R16" localSheetId="2">#REF!</definedName>
    <definedName name="S27R16" localSheetId="5">#REF!</definedName>
    <definedName name="S27R16" localSheetId="7">#REF!</definedName>
    <definedName name="S27R16" localSheetId="8">#REF!</definedName>
    <definedName name="S27R16">#REF!</definedName>
    <definedName name="S27R17" localSheetId="2">#REF!</definedName>
    <definedName name="S27R17" localSheetId="5">#REF!</definedName>
    <definedName name="S27R17" localSheetId="7">#REF!</definedName>
    <definedName name="S27R17" localSheetId="8">#REF!</definedName>
    <definedName name="S27R17">#REF!</definedName>
    <definedName name="S27R18" localSheetId="2">#REF!</definedName>
    <definedName name="S27R18" localSheetId="5">#REF!</definedName>
    <definedName name="S27R18" localSheetId="7">#REF!</definedName>
    <definedName name="S27R18" localSheetId="8">#REF!</definedName>
    <definedName name="S27R18">#REF!</definedName>
    <definedName name="S27R19" localSheetId="2">#REF!</definedName>
    <definedName name="S27R19" localSheetId="5">#REF!</definedName>
    <definedName name="S27R19" localSheetId="7">#REF!</definedName>
    <definedName name="S27R19" localSheetId="8">#REF!</definedName>
    <definedName name="S27R19">#REF!</definedName>
    <definedName name="S27R2" localSheetId="2">#REF!</definedName>
    <definedName name="S27R2" localSheetId="5">#REF!</definedName>
    <definedName name="S27R2" localSheetId="7">#REF!</definedName>
    <definedName name="S27R2" localSheetId="8">#REF!</definedName>
    <definedName name="S27R2">#REF!</definedName>
    <definedName name="S27R20" localSheetId="2">#REF!</definedName>
    <definedName name="S27R20" localSheetId="5">#REF!</definedName>
    <definedName name="S27R20" localSheetId="7">#REF!</definedName>
    <definedName name="S27R20" localSheetId="8">#REF!</definedName>
    <definedName name="S27R20">#REF!</definedName>
    <definedName name="S27R21" localSheetId="2">#REF!</definedName>
    <definedName name="S27R21" localSheetId="5">#REF!</definedName>
    <definedName name="S27R21" localSheetId="7">#REF!</definedName>
    <definedName name="S27R21" localSheetId="8">#REF!</definedName>
    <definedName name="S27R21">#REF!</definedName>
    <definedName name="S27R22" localSheetId="2">#REF!</definedName>
    <definedName name="S27R22" localSheetId="5">#REF!</definedName>
    <definedName name="S27R22" localSheetId="7">#REF!</definedName>
    <definedName name="S27R22" localSheetId="8">#REF!</definedName>
    <definedName name="S27R22">#REF!</definedName>
    <definedName name="S27R23" localSheetId="2">#REF!</definedName>
    <definedName name="S27R23" localSheetId="5">#REF!</definedName>
    <definedName name="S27R23" localSheetId="7">#REF!</definedName>
    <definedName name="S27R23" localSheetId="8">#REF!</definedName>
    <definedName name="S27R23">#REF!</definedName>
    <definedName name="S27R24" localSheetId="2">#REF!</definedName>
    <definedName name="S27R24" localSheetId="5">#REF!</definedName>
    <definedName name="S27R24" localSheetId="7">#REF!</definedName>
    <definedName name="S27R24" localSheetId="8">#REF!</definedName>
    <definedName name="S27R24">#REF!</definedName>
    <definedName name="S27R3" localSheetId="2">#REF!</definedName>
    <definedName name="S27R3" localSheetId="5">#REF!</definedName>
    <definedName name="S27R3" localSheetId="7">#REF!</definedName>
    <definedName name="S27R3" localSheetId="8">#REF!</definedName>
    <definedName name="S27R3">#REF!</definedName>
    <definedName name="S27R4" localSheetId="2">#REF!</definedName>
    <definedName name="S27R4" localSheetId="5">#REF!</definedName>
    <definedName name="S27R4" localSheetId="7">#REF!</definedName>
    <definedName name="S27R4" localSheetId="8">#REF!</definedName>
    <definedName name="S27R4">#REF!</definedName>
    <definedName name="S27R5" localSheetId="2">#REF!</definedName>
    <definedName name="S27R5" localSheetId="5">#REF!</definedName>
    <definedName name="S27R5" localSheetId="7">#REF!</definedName>
    <definedName name="S27R5" localSheetId="8">#REF!</definedName>
    <definedName name="S27R5">#REF!</definedName>
    <definedName name="S27R6" localSheetId="2">#REF!</definedName>
    <definedName name="S27R6" localSheetId="5">#REF!</definedName>
    <definedName name="S27R6" localSheetId="7">#REF!</definedName>
    <definedName name="S27R6" localSheetId="8">#REF!</definedName>
    <definedName name="S27R6">#REF!</definedName>
    <definedName name="S27R7" localSheetId="2">#REF!</definedName>
    <definedName name="S27R7" localSheetId="5">#REF!</definedName>
    <definedName name="S27R7" localSheetId="7">#REF!</definedName>
    <definedName name="S27R7" localSheetId="8">#REF!</definedName>
    <definedName name="S27R7">#REF!</definedName>
    <definedName name="S27R8" localSheetId="2">#REF!</definedName>
    <definedName name="S27R8" localSheetId="5">#REF!</definedName>
    <definedName name="S27R8" localSheetId="7">#REF!</definedName>
    <definedName name="S27R8" localSheetId="8">#REF!</definedName>
    <definedName name="S27R8">#REF!</definedName>
    <definedName name="S27R9" localSheetId="2">#REF!</definedName>
    <definedName name="S27R9" localSheetId="5">#REF!</definedName>
    <definedName name="S27R9" localSheetId="7">#REF!</definedName>
    <definedName name="S27R9" localSheetId="8">#REF!</definedName>
    <definedName name="S27R9">#REF!</definedName>
    <definedName name="S28P1" localSheetId="2">#REF!</definedName>
    <definedName name="S28P1" localSheetId="5">#REF!</definedName>
    <definedName name="S28P1" localSheetId="7">#REF!</definedName>
    <definedName name="S28P1" localSheetId="8">#REF!</definedName>
    <definedName name="S28P1">#REF!</definedName>
    <definedName name="S28P10" localSheetId="2">#REF!</definedName>
    <definedName name="S28P10" localSheetId="5">#REF!</definedName>
    <definedName name="S28P10" localSheetId="7">#REF!</definedName>
    <definedName name="S28P10" localSheetId="8">#REF!</definedName>
    <definedName name="S28P10">#REF!</definedName>
    <definedName name="S28P11" localSheetId="2">#REF!</definedName>
    <definedName name="S28P11" localSheetId="5">#REF!</definedName>
    <definedName name="S28P11" localSheetId="7">#REF!</definedName>
    <definedName name="S28P11" localSheetId="8">#REF!</definedName>
    <definedName name="S28P11">#REF!</definedName>
    <definedName name="S28P12" localSheetId="2">#REF!</definedName>
    <definedName name="S28P12" localSheetId="5">#REF!</definedName>
    <definedName name="S28P12" localSheetId="7">#REF!</definedName>
    <definedName name="S28P12" localSheetId="8">#REF!</definedName>
    <definedName name="S28P12">#REF!</definedName>
    <definedName name="S28P13" localSheetId="2">#REF!</definedName>
    <definedName name="S28P13" localSheetId="5">#REF!</definedName>
    <definedName name="S28P13" localSheetId="7">#REF!</definedName>
    <definedName name="S28P13" localSheetId="8">#REF!</definedName>
    <definedName name="S28P13">#REF!</definedName>
    <definedName name="S28P14" localSheetId="2">#REF!</definedName>
    <definedName name="S28P14" localSheetId="5">#REF!</definedName>
    <definedName name="S28P14" localSheetId="7">#REF!</definedName>
    <definedName name="S28P14" localSheetId="8">#REF!</definedName>
    <definedName name="S28P14">#REF!</definedName>
    <definedName name="S28P15" localSheetId="2">#REF!</definedName>
    <definedName name="S28P15" localSheetId="5">#REF!</definedName>
    <definedName name="S28P15" localSheetId="7">#REF!</definedName>
    <definedName name="S28P15" localSheetId="8">#REF!</definedName>
    <definedName name="S28P15">#REF!</definedName>
    <definedName name="S28P16" localSheetId="2">#REF!</definedName>
    <definedName name="S28P16" localSheetId="5">#REF!</definedName>
    <definedName name="S28P16" localSheetId="7">#REF!</definedName>
    <definedName name="S28P16" localSheetId="8">#REF!</definedName>
    <definedName name="S28P16">#REF!</definedName>
    <definedName name="S28P17" localSheetId="2">#REF!</definedName>
    <definedName name="S28P17" localSheetId="5">#REF!</definedName>
    <definedName name="S28P17" localSheetId="7">#REF!</definedName>
    <definedName name="S28P17" localSheetId="8">#REF!</definedName>
    <definedName name="S28P17">#REF!</definedName>
    <definedName name="S28P18" localSheetId="2">#REF!</definedName>
    <definedName name="S28P18" localSheetId="5">#REF!</definedName>
    <definedName name="S28P18" localSheetId="7">#REF!</definedName>
    <definedName name="S28P18" localSheetId="8">#REF!</definedName>
    <definedName name="S28P18">#REF!</definedName>
    <definedName name="S28P19" localSheetId="2">#REF!</definedName>
    <definedName name="S28P19" localSheetId="5">#REF!</definedName>
    <definedName name="S28P19" localSheetId="7">#REF!</definedName>
    <definedName name="S28P19" localSheetId="8">#REF!</definedName>
    <definedName name="S28P19">#REF!</definedName>
    <definedName name="S28P2" localSheetId="2">#REF!</definedName>
    <definedName name="S28P2" localSheetId="5">#REF!</definedName>
    <definedName name="S28P2" localSheetId="7">#REF!</definedName>
    <definedName name="S28P2" localSheetId="8">#REF!</definedName>
    <definedName name="S28P2">#REF!</definedName>
    <definedName name="S28P20" localSheetId="2">#REF!</definedName>
    <definedName name="S28P20" localSheetId="5">#REF!</definedName>
    <definedName name="S28P20" localSheetId="7">#REF!</definedName>
    <definedName name="S28P20" localSheetId="8">#REF!</definedName>
    <definedName name="S28P20">#REF!</definedName>
    <definedName name="S28P21" localSheetId="2">#REF!</definedName>
    <definedName name="S28P21" localSheetId="5">#REF!</definedName>
    <definedName name="S28P21" localSheetId="7">#REF!</definedName>
    <definedName name="S28P21" localSheetId="8">#REF!</definedName>
    <definedName name="S28P21">#REF!</definedName>
    <definedName name="S28P22" localSheetId="2">#REF!</definedName>
    <definedName name="S28P22" localSheetId="5">#REF!</definedName>
    <definedName name="S28P22" localSheetId="7">#REF!</definedName>
    <definedName name="S28P22" localSheetId="8">#REF!</definedName>
    <definedName name="S28P22">#REF!</definedName>
    <definedName name="S28P23" localSheetId="2">#REF!</definedName>
    <definedName name="S28P23" localSheetId="5">#REF!</definedName>
    <definedName name="S28P23" localSheetId="7">#REF!</definedName>
    <definedName name="S28P23" localSheetId="8">#REF!</definedName>
    <definedName name="S28P23">#REF!</definedName>
    <definedName name="S28P24" localSheetId="2">#REF!</definedName>
    <definedName name="S28P24" localSheetId="5">#REF!</definedName>
    <definedName name="S28P24" localSheetId="7">#REF!</definedName>
    <definedName name="S28P24" localSheetId="8">#REF!</definedName>
    <definedName name="S28P24">#REF!</definedName>
    <definedName name="S28P3" localSheetId="2">#REF!</definedName>
    <definedName name="S28P3" localSheetId="5">#REF!</definedName>
    <definedName name="S28P3" localSheetId="7">#REF!</definedName>
    <definedName name="S28P3" localSheetId="8">#REF!</definedName>
    <definedName name="S28P3">#REF!</definedName>
    <definedName name="S28P4" localSheetId="2">#REF!</definedName>
    <definedName name="S28P4" localSheetId="5">#REF!</definedName>
    <definedName name="S28P4" localSheetId="7">#REF!</definedName>
    <definedName name="S28P4" localSheetId="8">#REF!</definedName>
    <definedName name="S28P4">#REF!</definedName>
    <definedName name="S28P5" localSheetId="2">#REF!</definedName>
    <definedName name="S28P5" localSheetId="5">#REF!</definedName>
    <definedName name="S28P5" localSheetId="7">#REF!</definedName>
    <definedName name="S28P5" localSheetId="8">#REF!</definedName>
    <definedName name="S28P5">#REF!</definedName>
    <definedName name="S28P6" localSheetId="2">#REF!</definedName>
    <definedName name="S28P6" localSheetId="5">#REF!</definedName>
    <definedName name="S28P6" localSheetId="7">#REF!</definedName>
    <definedName name="S28P6" localSheetId="8">#REF!</definedName>
    <definedName name="S28P6">#REF!</definedName>
    <definedName name="S28P7" localSheetId="2">#REF!</definedName>
    <definedName name="S28P7" localSheetId="5">#REF!</definedName>
    <definedName name="S28P7" localSheetId="7">#REF!</definedName>
    <definedName name="S28P7" localSheetId="8">#REF!</definedName>
    <definedName name="S28P7">#REF!</definedName>
    <definedName name="S28P8" localSheetId="2">#REF!</definedName>
    <definedName name="S28P8" localSheetId="5">#REF!</definedName>
    <definedName name="S28P8" localSheetId="7">#REF!</definedName>
    <definedName name="S28P8" localSheetId="8">#REF!</definedName>
    <definedName name="S28P8">#REF!</definedName>
    <definedName name="S28P9" localSheetId="2">#REF!</definedName>
    <definedName name="S28P9" localSheetId="5">#REF!</definedName>
    <definedName name="S28P9" localSheetId="7">#REF!</definedName>
    <definedName name="S28P9" localSheetId="8">#REF!</definedName>
    <definedName name="S28P9">#REF!</definedName>
    <definedName name="S28R1" localSheetId="2">#REF!</definedName>
    <definedName name="S28R1" localSheetId="5">#REF!</definedName>
    <definedName name="S28R1" localSheetId="7">#REF!</definedName>
    <definedName name="S28R1" localSheetId="8">#REF!</definedName>
    <definedName name="S28R1">#REF!</definedName>
    <definedName name="S28R10" localSheetId="2">#REF!</definedName>
    <definedName name="S28R10" localSheetId="5">#REF!</definedName>
    <definedName name="S28R10" localSheetId="7">#REF!</definedName>
    <definedName name="S28R10" localSheetId="8">#REF!</definedName>
    <definedName name="S28R10">#REF!</definedName>
    <definedName name="S28R11" localSheetId="2">#REF!</definedName>
    <definedName name="S28R11" localSheetId="5">#REF!</definedName>
    <definedName name="S28R11" localSheetId="7">#REF!</definedName>
    <definedName name="S28R11" localSheetId="8">#REF!</definedName>
    <definedName name="S28R11">#REF!</definedName>
    <definedName name="S28R12" localSheetId="2">#REF!</definedName>
    <definedName name="S28R12" localSheetId="5">#REF!</definedName>
    <definedName name="S28R12" localSheetId="7">#REF!</definedName>
    <definedName name="S28R12" localSheetId="8">#REF!</definedName>
    <definedName name="S28R12">#REF!</definedName>
    <definedName name="S28R13" localSheetId="2">#REF!</definedName>
    <definedName name="S28R13" localSheetId="5">#REF!</definedName>
    <definedName name="S28R13" localSheetId="7">#REF!</definedName>
    <definedName name="S28R13" localSheetId="8">#REF!</definedName>
    <definedName name="S28R13">#REF!</definedName>
    <definedName name="S28R14" localSheetId="2">#REF!</definedName>
    <definedName name="S28R14" localSheetId="5">#REF!</definedName>
    <definedName name="S28R14" localSheetId="7">#REF!</definedName>
    <definedName name="S28R14" localSheetId="8">#REF!</definedName>
    <definedName name="S28R14">#REF!</definedName>
    <definedName name="S28R15" localSheetId="2">#REF!</definedName>
    <definedName name="S28R15" localSheetId="5">#REF!</definedName>
    <definedName name="S28R15" localSheetId="7">#REF!</definedName>
    <definedName name="S28R15" localSheetId="8">#REF!</definedName>
    <definedName name="S28R15">#REF!</definedName>
    <definedName name="S28R16" localSheetId="2">#REF!</definedName>
    <definedName name="S28R16" localSheetId="5">#REF!</definedName>
    <definedName name="S28R16" localSheetId="7">#REF!</definedName>
    <definedName name="S28R16" localSheetId="8">#REF!</definedName>
    <definedName name="S28R16">#REF!</definedName>
    <definedName name="S28R17" localSheetId="2">#REF!</definedName>
    <definedName name="S28R17" localSheetId="5">#REF!</definedName>
    <definedName name="S28R17" localSheetId="7">#REF!</definedName>
    <definedName name="S28R17" localSheetId="8">#REF!</definedName>
    <definedName name="S28R17">#REF!</definedName>
    <definedName name="S28R18" localSheetId="2">#REF!</definedName>
    <definedName name="S28R18" localSheetId="5">#REF!</definedName>
    <definedName name="S28R18" localSheetId="7">#REF!</definedName>
    <definedName name="S28R18" localSheetId="8">#REF!</definedName>
    <definedName name="S28R18">#REF!</definedName>
    <definedName name="S28R19" localSheetId="2">#REF!</definedName>
    <definedName name="S28R19" localSheetId="5">#REF!</definedName>
    <definedName name="S28R19" localSheetId="7">#REF!</definedName>
    <definedName name="S28R19" localSheetId="8">#REF!</definedName>
    <definedName name="S28R19">#REF!</definedName>
    <definedName name="S28R2" localSheetId="2">#REF!</definedName>
    <definedName name="S28R2" localSheetId="5">#REF!</definedName>
    <definedName name="S28R2" localSheetId="7">#REF!</definedName>
    <definedName name="S28R2" localSheetId="8">#REF!</definedName>
    <definedName name="S28R2">#REF!</definedName>
    <definedName name="S28R20" localSheetId="2">#REF!</definedName>
    <definedName name="S28R20" localSheetId="5">#REF!</definedName>
    <definedName name="S28R20" localSheetId="7">#REF!</definedName>
    <definedName name="S28R20" localSheetId="8">#REF!</definedName>
    <definedName name="S28R20">#REF!</definedName>
    <definedName name="S28R21" localSheetId="2">#REF!</definedName>
    <definedName name="S28R21" localSheetId="5">#REF!</definedName>
    <definedName name="S28R21" localSheetId="7">#REF!</definedName>
    <definedName name="S28R21" localSheetId="8">#REF!</definedName>
    <definedName name="S28R21">#REF!</definedName>
    <definedName name="S28R22" localSheetId="2">#REF!</definedName>
    <definedName name="S28R22" localSheetId="5">#REF!</definedName>
    <definedName name="S28R22" localSheetId="7">#REF!</definedName>
    <definedName name="S28R22" localSheetId="8">#REF!</definedName>
    <definedName name="S28R22">#REF!</definedName>
    <definedName name="S28R23" localSheetId="2">#REF!</definedName>
    <definedName name="S28R23" localSheetId="5">#REF!</definedName>
    <definedName name="S28R23" localSheetId="7">#REF!</definedName>
    <definedName name="S28R23" localSheetId="8">#REF!</definedName>
    <definedName name="S28R23">#REF!</definedName>
    <definedName name="S28R24" localSheetId="2">#REF!</definedName>
    <definedName name="S28R24" localSheetId="5">#REF!</definedName>
    <definedName name="S28R24" localSheetId="7">#REF!</definedName>
    <definedName name="S28R24" localSheetId="8">#REF!</definedName>
    <definedName name="S28R24">#REF!</definedName>
    <definedName name="S28R3" localSheetId="2">#REF!</definedName>
    <definedName name="S28R3" localSheetId="5">#REF!</definedName>
    <definedName name="S28R3" localSheetId="7">#REF!</definedName>
    <definedName name="S28R3" localSheetId="8">#REF!</definedName>
    <definedName name="S28R3">#REF!</definedName>
    <definedName name="S28R4" localSheetId="2">#REF!</definedName>
    <definedName name="S28R4" localSheetId="5">#REF!</definedName>
    <definedName name="S28R4" localSheetId="7">#REF!</definedName>
    <definedName name="S28R4" localSheetId="8">#REF!</definedName>
    <definedName name="S28R4">#REF!</definedName>
    <definedName name="S28R5" localSheetId="2">#REF!</definedName>
    <definedName name="S28R5" localSheetId="5">#REF!</definedName>
    <definedName name="S28R5" localSheetId="7">#REF!</definedName>
    <definedName name="S28R5" localSheetId="8">#REF!</definedName>
    <definedName name="S28R5">#REF!</definedName>
    <definedName name="S28R6" localSheetId="2">#REF!</definedName>
    <definedName name="S28R6" localSheetId="5">#REF!</definedName>
    <definedName name="S28R6" localSheetId="7">#REF!</definedName>
    <definedName name="S28R6" localSheetId="8">#REF!</definedName>
    <definedName name="S28R6">#REF!</definedName>
    <definedName name="S28R7" localSheetId="2">#REF!</definedName>
    <definedName name="S28R7" localSheetId="5">#REF!</definedName>
    <definedName name="S28R7" localSheetId="7">#REF!</definedName>
    <definedName name="S28R7" localSheetId="8">#REF!</definedName>
    <definedName name="S28R7">#REF!</definedName>
    <definedName name="S28R8" localSheetId="2">#REF!</definedName>
    <definedName name="S28R8" localSheetId="5">#REF!</definedName>
    <definedName name="S28R8" localSheetId="7">#REF!</definedName>
    <definedName name="S28R8" localSheetId="8">#REF!</definedName>
    <definedName name="S28R8">#REF!</definedName>
    <definedName name="S28R9" localSheetId="2">#REF!</definedName>
    <definedName name="S28R9" localSheetId="5">#REF!</definedName>
    <definedName name="S28R9" localSheetId="7">#REF!</definedName>
    <definedName name="S28R9" localSheetId="8">#REF!</definedName>
    <definedName name="S28R9">#REF!</definedName>
    <definedName name="S29P1" localSheetId="2">#REF!</definedName>
    <definedName name="S29P1" localSheetId="5">#REF!</definedName>
    <definedName name="S29P1" localSheetId="7">#REF!</definedName>
    <definedName name="S29P1" localSheetId="8">#REF!</definedName>
    <definedName name="S29P1">#REF!</definedName>
    <definedName name="S29P10" localSheetId="2">#REF!</definedName>
    <definedName name="S29P10" localSheetId="5">#REF!</definedName>
    <definedName name="S29P10" localSheetId="7">#REF!</definedName>
    <definedName name="S29P10" localSheetId="8">#REF!</definedName>
    <definedName name="S29P10">#REF!</definedName>
    <definedName name="S29P11" localSheetId="2">#REF!</definedName>
    <definedName name="S29P11" localSheetId="5">#REF!</definedName>
    <definedName name="S29P11" localSheetId="7">#REF!</definedName>
    <definedName name="S29P11" localSheetId="8">#REF!</definedName>
    <definedName name="S29P11">#REF!</definedName>
    <definedName name="S29P12" localSheetId="2">#REF!</definedName>
    <definedName name="S29P12" localSheetId="5">#REF!</definedName>
    <definedName name="S29P12" localSheetId="7">#REF!</definedName>
    <definedName name="S29P12" localSheetId="8">#REF!</definedName>
    <definedName name="S29P12">#REF!</definedName>
    <definedName name="S29P13" localSheetId="2">#REF!</definedName>
    <definedName name="S29P13" localSheetId="5">#REF!</definedName>
    <definedName name="S29P13" localSheetId="7">#REF!</definedName>
    <definedName name="S29P13" localSheetId="8">#REF!</definedName>
    <definedName name="S29P13">#REF!</definedName>
    <definedName name="S29P14" localSheetId="2">#REF!</definedName>
    <definedName name="S29P14" localSheetId="5">#REF!</definedName>
    <definedName name="S29P14" localSheetId="7">#REF!</definedName>
    <definedName name="S29P14" localSheetId="8">#REF!</definedName>
    <definedName name="S29P14">#REF!</definedName>
    <definedName name="S29P15" localSheetId="2">#REF!</definedName>
    <definedName name="S29P15" localSheetId="5">#REF!</definedName>
    <definedName name="S29P15" localSheetId="7">#REF!</definedName>
    <definedName name="S29P15" localSheetId="8">#REF!</definedName>
    <definedName name="S29P15">#REF!</definedName>
    <definedName name="S29P16" localSheetId="2">#REF!</definedName>
    <definedName name="S29P16" localSheetId="5">#REF!</definedName>
    <definedName name="S29P16" localSheetId="7">#REF!</definedName>
    <definedName name="S29P16" localSheetId="8">#REF!</definedName>
    <definedName name="S29P16">#REF!</definedName>
    <definedName name="S29P17" localSheetId="2">#REF!</definedName>
    <definedName name="S29P17" localSheetId="5">#REF!</definedName>
    <definedName name="S29P17" localSheetId="7">#REF!</definedName>
    <definedName name="S29P17" localSheetId="8">#REF!</definedName>
    <definedName name="S29P17">#REF!</definedName>
    <definedName name="S29P18" localSheetId="2">#REF!</definedName>
    <definedName name="S29P18" localSheetId="5">#REF!</definedName>
    <definedName name="S29P18" localSheetId="7">#REF!</definedName>
    <definedName name="S29P18" localSheetId="8">#REF!</definedName>
    <definedName name="S29P18">#REF!</definedName>
    <definedName name="S29P19" localSheetId="2">#REF!</definedName>
    <definedName name="S29P19" localSheetId="5">#REF!</definedName>
    <definedName name="S29P19" localSheetId="7">#REF!</definedName>
    <definedName name="S29P19" localSheetId="8">#REF!</definedName>
    <definedName name="S29P19">#REF!</definedName>
    <definedName name="S29P2" localSheetId="2">#REF!</definedName>
    <definedName name="S29P2" localSheetId="5">#REF!</definedName>
    <definedName name="S29P2" localSheetId="7">#REF!</definedName>
    <definedName name="S29P2" localSheetId="8">#REF!</definedName>
    <definedName name="S29P2">#REF!</definedName>
    <definedName name="S29P20" localSheetId="2">#REF!</definedName>
    <definedName name="S29P20" localSheetId="5">#REF!</definedName>
    <definedName name="S29P20" localSheetId="7">#REF!</definedName>
    <definedName name="S29P20" localSheetId="8">#REF!</definedName>
    <definedName name="S29P20">#REF!</definedName>
    <definedName name="S29P21" localSheetId="2">#REF!</definedName>
    <definedName name="S29P21" localSheetId="5">#REF!</definedName>
    <definedName name="S29P21" localSheetId="7">#REF!</definedName>
    <definedName name="S29P21" localSheetId="8">#REF!</definedName>
    <definedName name="S29P21">#REF!</definedName>
    <definedName name="S29P22" localSheetId="2">#REF!</definedName>
    <definedName name="S29P22" localSheetId="5">#REF!</definedName>
    <definedName name="S29P22" localSheetId="7">#REF!</definedName>
    <definedName name="S29P22" localSheetId="8">#REF!</definedName>
    <definedName name="S29P22">#REF!</definedName>
    <definedName name="S29P23" localSheetId="2">#REF!</definedName>
    <definedName name="S29P23" localSheetId="5">#REF!</definedName>
    <definedName name="S29P23" localSheetId="7">#REF!</definedName>
    <definedName name="S29P23" localSheetId="8">#REF!</definedName>
    <definedName name="S29P23">#REF!</definedName>
    <definedName name="S29P24" localSheetId="2">#REF!</definedName>
    <definedName name="S29P24" localSheetId="5">#REF!</definedName>
    <definedName name="S29P24" localSheetId="7">#REF!</definedName>
    <definedName name="S29P24" localSheetId="8">#REF!</definedName>
    <definedName name="S29P24">#REF!</definedName>
    <definedName name="S29P3" localSheetId="2">#REF!</definedName>
    <definedName name="S29P3" localSheetId="5">#REF!</definedName>
    <definedName name="S29P3" localSheetId="7">#REF!</definedName>
    <definedName name="S29P3" localSheetId="8">#REF!</definedName>
    <definedName name="S29P3">#REF!</definedName>
    <definedName name="S29P4" localSheetId="2">#REF!</definedName>
    <definedName name="S29P4" localSheetId="5">#REF!</definedName>
    <definedName name="S29P4" localSheetId="7">#REF!</definedName>
    <definedName name="S29P4" localSheetId="8">#REF!</definedName>
    <definedName name="S29P4">#REF!</definedName>
    <definedName name="S29P5" localSheetId="2">#REF!</definedName>
    <definedName name="S29P5" localSheetId="5">#REF!</definedName>
    <definedName name="S29P5" localSheetId="7">#REF!</definedName>
    <definedName name="S29P5" localSheetId="8">#REF!</definedName>
    <definedName name="S29P5">#REF!</definedName>
    <definedName name="S29P6" localSheetId="2">#REF!</definedName>
    <definedName name="S29P6" localSheetId="5">#REF!</definedName>
    <definedName name="S29P6" localSheetId="7">#REF!</definedName>
    <definedName name="S29P6" localSheetId="8">#REF!</definedName>
    <definedName name="S29P6">#REF!</definedName>
    <definedName name="S29P7" localSheetId="2">#REF!</definedName>
    <definedName name="S29P7" localSheetId="5">#REF!</definedName>
    <definedName name="S29P7" localSheetId="7">#REF!</definedName>
    <definedName name="S29P7" localSheetId="8">#REF!</definedName>
    <definedName name="S29P7">#REF!</definedName>
    <definedName name="S29P8" localSheetId="2">#REF!</definedName>
    <definedName name="S29P8" localSheetId="5">#REF!</definedName>
    <definedName name="S29P8" localSheetId="7">#REF!</definedName>
    <definedName name="S29P8" localSheetId="8">#REF!</definedName>
    <definedName name="S29P8">#REF!</definedName>
    <definedName name="S29P9" localSheetId="2">#REF!</definedName>
    <definedName name="S29P9" localSheetId="5">#REF!</definedName>
    <definedName name="S29P9" localSheetId="7">#REF!</definedName>
    <definedName name="S29P9" localSheetId="8">#REF!</definedName>
    <definedName name="S29P9">#REF!</definedName>
    <definedName name="S29R1" localSheetId="2">#REF!</definedName>
    <definedName name="S29R1" localSheetId="5">#REF!</definedName>
    <definedName name="S29R1" localSheetId="7">#REF!</definedName>
    <definedName name="S29R1" localSheetId="8">#REF!</definedName>
    <definedName name="S29R1">#REF!</definedName>
    <definedName name="S29R10" localSheetId="2">#REF!</definedName>
    <definedName name="S29R10" localSheetId="5">#REF!</definedName>
    <definedName name="S29R10" localSheetId="7">#REF!</definedName>
    <definedName name="S29R10" localSheetId="8">#REF!</definedName>
    <definedName name="S29R10">#REF!</definedName>
    <definedName name="S29R11" localSheetId="2">#REF!</definedName>
    <definedName name="S29R11" localSheetId="5">#REF!</definedName>
    <definedName name="S29R11" localSheetId="7">#REF!</definedName>
    <definedName name="S29R11" localSheetId="8">#REF!</definedName>
    <definedName name="S29R11">#REF!</definedName>
    <definedName name="S29R12" localSheetId="2">#REF!</definedName>
    <definedName name="S29R12" localSheetId="5">#REF!</definedName>
    <definedName name="S29R12" localSheetId="7">#REF!</definedName>
    <definedName name="S29R12" localSheetId="8">#REF!</definedName>
    <definedName name="S29R12">#REF!</definedName>
    <definedName name="S29R13" localSheetId="2">#REF!</definedName>
    <definedName name="S29R13" localSheetId="5">#REF!</definedName>
    <definedName name="S29R13" localSheetId="7">#REF!</definedName>
    <definedName name="S29R13" localSheetId="8">#REF!</definedName>
    <definedName name="S29R13">#REF!</definedName>
    <definedName name="S29R14" localSheetId="2">#REF!</definedName>
    <definedName name="S29R14" localSheetId="5">#REF!</definedName>
    <definedName name="S29R14" localSheetId="7">#REF!</definedName>
    <definedName name="S29R14" localSheetId="8">#REF!</definedName>
    <definedName name="S29R14">#REF!</definedName>
    <definedName name="S29R15" localSheetId="2">#REF!</definedName>
    <definedName name="S29R15" localSheetId="5">#REF!</definedName>
    <definedName name="S29R15" localSheetId="7">#REF!</definedName>
    <definedName name="S29R15" localSheetId="8">#REF!</definedName>
    <definedName name="S29R15">#REF!</definedName>
    <definedName name="S29R16" localSheetId="2">#REF!</definedName>
    <definedName name="S29R16" localSheetId="5">#REF!</definedName>
    <definedName name="S29R16" localSheetId="7">#REF!</definedName>
    <definedName name="S29R16" localSheetId="8">#REF!</definedName>
    <definedName name="S29R16">#REF!</definedName>
    <definedName name="S29R17" localSheetId="2">#REF!</definedName>
    <definedName name="S29R17" localSheetId="5">#REF!</definedName>
    <definedName name="S29R17" localSheetId="7">#REF!</definedName>
    <definedName name="S29R17" localSheetId="8">#REF!</definedName>
    <definedName name="S29R17">#REF!</definedName>
    <definedName name="S29R18" localSheetId="2">#REF!</definedName>
    <definedName name="S29R18" localSheetId="5">#REF!</definedName>
    <definedName name="S29R18" localSheetId="7">#REF!</definedName>
    <definedName name="S29R18" localSheetId="8">#REF!</definedName>
    <definedName name="S29R18">#REF!</definedName>
    <definedName name="S29R19" localSheetId="2">#REF!</definedName>
    <definedName name="S29R19" localSheetId="5">#REF!</definedName>
    <definedName name="S29R19" localSheetId="7">#REF!</definedName>
    <definedName name="S29R19" localSheetId="8">#REF!</definedName>
    <definedName name="S29R19">#REF!</definedName>
    <definedName name="S29R2" localSheetId="2">#REF!</definedName>
    <definedName name="S29R2" localSheetId="5">#REF!</definedName>
    <definedName name="S29R2" localSheetId="7">#REF!</definedName>
    <definedName name="S29R2" localSheetId="8">#REF!</definedName>
    <definedName name="S29R2">#REF!</definedName>
    <definedName name="S29R20" localSheetId="2">#REF!</definedName>
    <definedName name="S29R20" localSheetId="5">#REF!</definedName>
    <definedName name="S29R20" localSheetId="7">#REF!</definedName>
    <definedName name="S29R20" localSheetId="8">#REF!</definedName>
    <definedName name="S29R20">#REF!</definedName>
    <definedName name="S29R21" localSheetId="2">#REF!</definedName>
    <definedName name="S29R21" localSheetId="5">#REF!</definedName>
    <definedName name="S29R21" localSheetId="7">#REF!</definedName>
    <definedName name="S29R21" localSheetId="8">#REF!</definedName>
    <definedName name="S29R21">#REF!</definedName>
    <definedName name="S29R22" localSheetId="2">#REF!</definedName>
    <definedName name="S29R22" localSheetId="5">#REF!</definedName>
    <definedName name="S29R22" localSheetId="7">#REF!</definedName>
    <definedName name="S29R22" localSheetId="8">#REF!</definedName>
    <definedName name="S29R22">#REF!</definedName>
    <definedName name="S29R23" localSheetId="2">#REF!</definedName>
    <definedName name="S29R23" localSheetId="5">#REF!</definedName>
    <definedName name="S29R23" localSheetId="7">#REF!</definedName>
    <definedName name="S29R23" localSheetId="8">#REF!</definedName>
    <definedName name="S29R23">#REF!</definedName>
    <definedName name="S29R24" localSheetId="2">#REF!</definedName>
    <definedName name="S29R24" localSheetId="5">#REF!</definedName>
    <definedName name="S29R24" localSheetId="7">#REF!</definedName>
    <definedName name="S29R24" localSheetId="8">#REF!</definedName>
    <definedName name="S29R24">#REF!</definedName>
    <definedName name="S29R3" localSheetId="2">#REF!</definedName>
    <definedName name="S29R3" localSheetId="5">#REF!</definedName>
    <definedName name="S29R3" localSheetId="7">#REF!</definedName>
    <definedName name="S29R3" localSheetId="8">#REF!</definedName>
    <definedName name="S29R3">#REF!</definedName>
    <definedName name="S29R4" localSheetId="2">#REF!</definedName>
    <definedName name="S29R4" localSheetId="5">#REF!</definedName>
    <definedName name="S29R4" localSheetId="7">#REF!</definedName>
    <definedName name="S29R4" localSheetId="8">#REF!</definedName>
    <definedName name="S29R4">#REF!</definedName>
    <definedName name="S29R5" localSheetId="2">#REF!</definedName>
    <definedName name="S29R5" localSheetId="5">#REF!</definedName>
    <definedName name="S29R5" localSheetId="7">#REF!</definedName>
    <definedName name="S29R5" localSheetId="8">#REF!</definedName>
    <definedName name="S29R5">#REF!</definedName>
    <definedName name="S29R6" localSheetId="2">#REF!</definedName>
    <definedName name="S29R6" localSheetId="5">#REF!</definedName>
    <definedName name="S29R6" localSheetId="7">#REF!</definedName>
    <definedName name="S29R6" localSheetId="8">#REF!</definedName>
    <definedName name="S29R6">#REF!</definedName>
    <definedName name="S29R7" localSheetId="2">#REF!</definedName>
    <definedName name="S29R7" localSheetId="5">#REF!</definedName>
    <definedName name="S29R7" localSheetId="7">#REF!</definedName>
    <definedName name="S29R7" localSheetId="8">#REF!</definedName>
    <definedName name="S29R7">#REF!</definedName>
    <definedName name="S29R8" localSheetId="2">#REF!</definedName>
    <definedName name="S29R8" localSheetId="5">#REF!</definedName>
    <definedName name="S29R8" localSheetId="7">#REF!</definedName>
    <definedName name="S29R8" localSheetId="8">#REF!</definedName>
    <definedName name="S29R8">#REF!</definedName>
    <definedName name="S29R9" localSheetId="2">#REF!</definedName>
    <definedName name="S29R9" localSheetId="5">#REF!</definedName>
    <definedName name="S29R9" localSheetId="7">#REF!</definedName>
    <definedName name="S29R9" localSheetId="8">#REF!</definedName>
    <definedName name="S29R9">#REF!</definedName>
    <definedName name="S2P1" localSheetId="2">#REF!</definedName>
    <definedName name="S2P1" localSheetId="5">#REF!</definedName>
    <definedName name="S2P1" localSheetId="7">#REF!</definedName>
    <definedName name="S2P1" localSheetId="8">#REF!</definedName>
    <definedName name="S2P1">#REF!</definedName>
    <definedName name="S2P10" localSheetId="2">#REF!</definedName>
    <definedName name="S2P10" localSheetId="5">#REF!</definedName>
    <definedName name="S2P10" localSheetId="7">#REF!</definedName>
    <definedName name="S2P10" localSheetId="8">#REF!</definedName>
    <definedName name="S2P10">#REF!</definedName>
    <definedName name="S2P11" localSheetId="2">#REF!</definedName>
    <definedName name="S2P11" localSheetId="5">#REF!</definedName>
    <definedName name="S2P11" localSheetId="7">#REF!</definedName>
    <definedName name="S2P11" localSheetId="8">#REF!</definedName>
    <definedName name="S2P11">#REF!</definedName>
    <definedName name="S2P12" localSheetId="2">#REF!</definedName>
    <definedName name="S2P12" localSheetId="5">#REF!</definedName>
    <definedName name="S2P12" localSheetId="7">#REF!</definedName>
    <definedName name="S2P12" localSheetId="8">#REF!</definedName>
    <definedName name="S2P12">#REF!</definedName>
    <definedName name="S2P13" localSheetId="2">#REF!</definedName>
    <definedName name="S2P13" localSheetId="5">#REF!</definedName>
    <definedName name="S2P13" localSheetId="7">#REF!</definedName>
    <definedName name="S2P13" localSheetId="8">#REF!</definedName>
    <definedName name="S2P13">#REF!</definedName>
    <definedName name="S2P14" localSheetId="2">#REF!</definedName>
    <definedName name="S2P14" localSheetId="5">#REF!</definedName>
    <definedName name="S2P14" localSheetId="7">#REF!</definedName>
    <definedName name="S2P14" localSheetId="8">#REF!</definedName>
    <definedName name="S2P14">#REF!</definedName>
    <definedName name="S2P15" localSheetId="2">#REF!</definedName>
    <definedName name="S2P15" localSheetId="5">#REF!</definedName>
    <definedName name="S2P15" localSheetId="7">#REF!</definedName>
    <definedName name="S2P15" localSheetId="8">#REF!</definedName>
    <definedName name="S2P15">#REF!</definedName>
    <definedName name="S2P16" localSheetId="2">#REF!</definedName>
    <definedName name="S2P16" localSheetId="5">#REF!</definedName>
    <definedName name="S2P16" localSheetId="7">#REF!</definedName>
    <definedName name="S2P16" localSheetId="8">#REF!</definedName>
    <definedName name="S2P16">#REF!</definedName>
    <definedName name="S2P17" localSheetId="2">#REF!</definedName>
    <definedName name="S2P17" localSheetId="5">#REF!</definedName>
    <definedName name="S2P17" localSheetId="7">#REF!</definedName>
    <definedName name="S2P17" localSheetId="8">#REF!</definedName>
    <definedName name="S2P17">#REF!</definedName>
    <definedName name="S2P18" localSheetId="2">#REF!</definedName>
    <definedName name="S2P18" localSheetId="5">#REF!</definedName>
    <definedName name="S2P18" localSheetId="7">#REF!</definedName>
    <definedName name="S2P18" localSheetId="8">#REF!</definedName>
    <definedName name="S2P18">#REF!</definedName>
    <definedName name="S2P19" localSheetId="2">#REF!</definedName>
    <definedName name="S2P19" localSheetId="5">#REF!</definedName>
    <definedName name="S2P19" localSheetId="7">#REF!</definedName>
    <definedName name="S2P19" localSheetId="8">#REF!</definedName>
    <definedName name="S2P19">#REF!</definedName>
    <definedName name="S2P2" localSheetId="2">#REF!</definedName>
    <definedName name="S2P2" localSheetId="5">#REF!</definedName>
    <definedName name="S2P2" localSheetId="7">#REF!</definedName>
    <definedName name="S2P2" localSheetId="8">#REF!</definedName>
    <definedName name="S2P2">#REF!</definedName>
    <definedName name="S2P20" localSheetId="2">#REF!</definedName>
    <definedName name="S2P20" localSheetId="5">#REF!</definedName>
    <definedName name="S2P20" localSheetId="7">#REF!</definedName>
    <definedName name="S2P20" localSheetId="8">#REF!</definedName>
    <definedName name="S2P20">#REF!</definedName>
    <definedName name="S2P21" localSheetId="2">#REF!</definedName>
    <definedName name="S2P21" localSheetId="5">#REF!</definedName>
    <definedName name="S2P21" localSheetId="7">#REF!</definedName>
    <definedName name="S2P21" localSheetId="8">#REF!</definedName>
    <definedName name="S2P21">#REF!</definedName>
    <definedName name="S2P22" localSheetId="2">#REF!</definedName>
    <definedName name="S2P22" localSheetId="5">#REF!</definedName>
    <definedName name="S2P22" localSheetId="7">#REF!</definedName>
    <definedName name="S2P22" localSheetId="8">#REF!</definedName>
    <definedName name="S2P22">#REF!</definedName>
    <definedName name="S2P23" localSheetId="2">#REF!</definedName>
    <definedName name="S2P23" localSheetId="5">#REF!</definedName>
    <definedName name="S2P23" localSheetId="7">#REF!</definedName>
    <definedName name="S2P23" localSheetId="8">#REF!</definedName>
    <definedName name="S2P23">#REF!</definedName>
    <definedName name="S2P24" localSheetId="2">#REF!</definedName>
    <definedName name="S2P24" localSheetId="5">#REF!</definedName>
    <definedName name="S2P24" localSheetId="7">#REF!</definedName>
    <definedName name="S2P24" localSheetId="8">#REF!</definedName>
    <definedName name="S2P24">#REF!</definedName>
    <definedName name="S2P3" localSheetId="2">#REF!</definedName>
    <definedName name="S2P3" localSheetId="5">#REF!</definedName>
    <definedName name="S2P3" localSheetId="7">#REF!</definedName>
    <definedName name="S2P3" localSheetId="8">#REF!</definedName>
    <definedName name="S2P3">#REF!</definedName>
    <definedName name="S2P4" localSheetId="2">#REF!</definedName>
    <definedName name="S2P4" localSheetId="5">#REF!</definedName>
    <definedName name="S2P4" localSheetId="7">#REF!</definedName>
    <definedName name="S2P4" localSheetId="8">#REF!</definedName>
    <definedName name="S2P4">#REF!</definedName>
    <definedName name="S2P5" localSheetId="2">#REF!</definedName>
    <definedName name="S2P5" localSheetId="5">#REF!</definedName>
    <definedName name="S2P5" localSheetId="7">#REF!</definedName>
    <definedName name="S2P5" localSheetId="8">#REF!</definedName>
    <definedName name="S2P5">#REF!</definedName>
    <definedName name="S2P6" localSheetId="2">#REF!</definedName>
    <definedName name="S2P6" localSheetId="5">#REF!</definedName>
    <definedName name="S2P6" localSheetId="7">#REF!</definedName>
    <definedName name="S2P6" localSheetId="8">#REF!</definedName>
    <definedName name="S2P6">#REF!</definedName>
    <definedName name="S2P7" localSheetId="2">#REF!</definedName>
    <definedName name="S2P7" localSheetId="5">#REF!</definedName>
    <definedName name="S2P7" localSheetId="7">#REF!</definedName>
    <definedName name="S2P7" localSheetId="8">#REF!</definedName>
    <definedName name="S2P7">#REF!</definedName>
    <definedName name="S2P8" localSheetId="2">#REF!</definedName>
    <definedName name="S2P8" localSheetId="5">#REF!</definedName>
    <definedName name="S2P8" localSheetId="7">#REF!</definedName>
    <definedName name="S2P8" localSheetId="8">#REF!</definedName>
    <definedName name="S2P8">#REF!</definedName>
    <definedName name="S2P9" localSheetId="2">#REF!</definedName>
    <definedName name="S2P9" localSheetId="5">#REF!</definedName>
    <definedName name="S2P9" localSheetId="7">#REF!</definedName>
    <definedName name="S2P9" localSheetId="8">#REF!</definedName>
    <definedName name="S2P9">#REF!</definedName>
    <definedName name="S2PP4" localSheetId="2">#REF!</definedName>
    <definedName name="S2PP4" localSheetId="5">#REF!</definedName>
    <definedName name="S2PP4" localSheetId="7">#REF!</definedName>
    <definedName name="S2PP4" localSheetId="8">#REF!</definedName>
    <definedName name="S2PP4">#REF!</definedName>
    <definedName name="S2R1" localSheetId="2">#REF!</definedName>
    <definedName name="S2R1" localSheetId="5">#REF!</definedName>
    <definedName name="S2R1" localSheetId="7">#REF!</definedName>
    <definedName name="S2R1" localSheetId="8">#REF!</definedName>
    <definedName name="S2R1">#REF!</definedName>
    <definedName name="S2R10" localSheetId="2">#REF!</definedName>
    <definedName name="S2R10" localSheetId="5">#REF!</definedName>
    <definedName name="S2R10" localSheetId="7">#REF!</definedName>
    <definedName name="S2R10" localSheetId="8">#REF!</definedName>
    <definedName name="S2R10">#REF!</definedName>
    <definedName name="S2R11" localSheetId="2">#REF!</definedName>
    <definedName name="S2R11" localSheetId="5">#REF!</definedName>
    <definedName name="S2R11" localSheetId="7">#REF!</definedName>
    <definedName name="S2R11" localSheetId="8">#REF!</definedName>
    <definedName name="S2R11">#REF!</definedName>
    <definedName name="S2R12" localSheetId="2">#REF!</definedName>
    <definedName name="S2R12" localSheetId="5">#REF!</definedName>
    <definedName name="S2R12" localSheetId="7">#REF!</definedName>
    <definedName name="S2R12" localSheetId="8">#REF!</definedName>
    <definedName name="S2R12">#REF!</definedName>
    <definedName name="S2R13" localSheetId="2">#REF!</definedName>
    <definedName name="S2R13" localSheetId="5">#REF!</definedName>
    <definedName name="S2R13" localSheetId="7">#REF!</definedName>
    <definedName name="S2R13" localSheetId="8">#REF!</definedName>
    <definedName name="S2R13">#REF!</definedName>
    <definedName name="S2R14" localSheetId="2">#REF!</definedName>
    <definedName name="S2R14" localSheetId="5">#REF!</definedName>
    <definedName name="S2R14" localSheetId="7">#REF!</definedName>
    <definedName name="S2R14" localSheetId="8">#REF!</definedName>
    <definedName name="S2R14">#REF!</definedName>
    <definedName name="S2R15" localSheetId="2">#REF!</definedName>
    <definedName name="S2R15" localSheetId="5">#REF!</definedName>
    <definedName name="S2R15" localSheetId="7">#REF!</definedName>
    <definedName name="S2R15" localSheetId="8">#REF!</definedName>
    <definedName name="S2R15">#REF!</definedName>
    <definedName name="S2R16" localSheetId="2">#REF!</definedName>
    <definedName name="S2R16" localSheetId="5">#REF!</definedName>
    <definedName name="S2R16" localSheetId="7">#REF!</definedName>
    <definedName name="S2R16" localSheetId="8">#REF!</definedName>
    <definedName name="S2R16">#REF!</definedName>
    <definedName name="S2R17" localSheetId="2">#REF!</definedName>
    <definedName name="S2R17" localSheetId="5">#REF!</definedName>
    <definedName name="S2R17" localSheetId="7">#REF!</definedName>
    <definedName name="S2R17" localSheetId="8">#REF!</definedName>
    <definedName name="S2R17">#REF!</definedName>
    <definedName name="S2R18" localSheetId="2">#REF!</definedName>
    <definedName name="S2R18" localSheetId="5">#REF!</definedName>
    <definedName name="S2R18" localSheetId="7">#REF!</definedName>
    <definedName name="S2R18" localSheetId="8">#REF!</definedName>
    <definedName name="S2R18">#REF!</definedName>
    <definedName name="S2R19" localSheetId="2">#REF!</definedName>
    <definedName name="S2R19" localSheetId="5">#REF!</definedName>
    <definedName name="S2R19" localSheetId="7">#REF!</definedName>
    <definedName name="S2R19" localSheetId="8">#REF!</definedName>
    <definedName name="S2R19">#REF!</definedName>
    <definedName name="S2R2" localSheetId="2">#REF!</definedName>
    <definedName name="S2R2" localSheetId="5">#REF!</definedName>
    <definedName name="S2R2" localSheetId="7">#REF!</definedName>
    <definedName name="S2R2" localSheetId="8">#REF!</definedName>
    <definedName name="S2R2">#REF!</definedName>
    <definedName name="S2R20" localSheetId="2">#REF!</definedName>
    <definedName name="S2R20" localSheetId="5">#REF!</definedName>
    <definedName name="S2R20" localSheetId="7">#REF!</definedName>
    <definedName name="S2R20" localSheetId="8">#REF!</definedName>
    <definedName name="S2R20">#REF!</definedName>
    <definedName name="S2R21" localSheetId="2">#REF!</definedName>
    <definedName name="S2R21" localSheetId="5">#REF!</definedName>
    <definedName name="S2R21" localSheetId="7">#REF!</definedName>
    <definedName name="S2R21" localSheetId="8">#REF!</definedName>
    <definedName name="S2R21">#REF!</definedName>
    <definedName name="S2R22" localSheetId="2">#REF!</definedName>
    <definedName name="S2R22" localSheetId="5">#REF!</definedName>
    <definedName name="S2R22" localSheetId="7">#REF!</definedName>
    <definedName name="S2R22" localSheetId="8">#REF!</definedName>
    <definedName name="S2R22">#REF!</definedName>
    <definedName name="S2R23" localSheetId="2">#REF!</definedName>
    <definedName name="S2R23" localSheetId="5">#REF!</definedName>
    <definedName name="S2R23" localSheetId="7">#REF!</definedName>
    <definedName name="S2R23" localSheetId="8">#REF!</definedName>
    <definedName name="S2R23">#REF!</definedName>
    <definedName name="S2R24" localSheetId="2">#REF!</definedName>
    <definedName name="S2R24" localSheetId="5">#REF!</definedName>
    <definedName name="S2R24" localSheetId="7">#REF!</definedName>
    <definedName name="S2R24" localSheetId="8">#REF!</definedName>
    <definedName name="S2R24">#REF!</definedName>
    <definedName name="S2R3" localSheetId="2">#REF!</definedName>
    <definedName name="S2R3" localSheetId="5">#REF!</definedName>
    <definedName name="S2R3" localSheetId="7">#REF!</definedName>
    <definedName name="S2R3" localSheetId="8">#REF!</definedName>
    <definedName name="S2R3">#REF!</definedName>
    <definedName name="S2R4" localSheetId="2">#REF!</definedName>
    <definedName name="S2R4" localSheetId="5">#REF!</definedName>
    <definedName name="S2R4" localSheetId="7">#REF!</definedName>
    <definedName name="S2R4" localSheetId="8">#REF!</definedName>
    <definedName name="S2R4">#REF!</definedName>
    <definedName name="S2R5" localSheetId="2">#REF!</definedName>
    <definedName name="S2R5" localSheetId="5">#REF!</definedName>
    <definedName name="S2R5" localSheetId="7">#REF!</definedName>
    <definedName name="S2R5" localSheetId="8">#REF!</definedName>
    <definedName name="S2R5">#REF!</definedName>
    <definedName name="S2R6" localSheetId="2">#REF!</definedName>
    <definedName name="S2R6" localSheetId="5">#REF!</definedName>
    <definedName name="S2R6" localSheetId="7">#REF!</definedName>
    <definedName name="S2R6" localSheetId="8">#REF!</definedName>
    <definedName name="S2R6">#REF!</definedName>
    <definedName name="S2R7" localSheetId="2">#REF!</definedName>
    <definedName name="S2R7" localSheetId="5">#REF!</definedName>
    <definedName name="S2R7" localSheetId="7">#REF!</definedName>
    <definedName name="S2R7" localSheetId="8">#REF!</definedName>
    <definedName name="S2R7">#REF!</definedName>
    <definedName name="S2R8" localSheetId="2">#REF!</definedName>
    <definedName name="S2R8" localSheetId="5">#REF!</definedName>
    <definedName name="S2R8" localSheetId="7">#REF!</definedName>
    <definedName name="S2R8" localSheetId="8">#REF!</definedName>
    <definedName name="S2R8">#REF!</definedName>
    <definedName name="S2R9" localSheetId="2">#REF!</definedName>
    <definedName name="S2R9" localSheetId="5">#REF!</definedName>
    <definedName name="S2R9" localSheetId="7">#REF!</definedName>
    <definedName name="S2R9" localSheetId="8">#REF!</definedName>
    <definedName name="S2R9">#REF!</definedName>
    <definedName name="S30P1" localSheetId="2">#REF!</definedName>
    <definedName name="S30P1" localSheetId="5">#REF!</definedName>
    <definedName name="S30P1" localSheetId="7">#REF!</definedName>
    <definedName name="S30P1" localSheetId="8">#REF!</definedName>
    <definedName name="S30P1">#REF!</definedName>
    <definedName name="S30P10" localSheetId="2">#REF!</definedName>
    <definedName name="S30P10" localSheetId="5">#REF!</definedName>
    <definedName name="S30P10" localSheetId="7">#REF!</definedName>
    <definedName name="S30P10" localSheetId="8">#REF!</definedName>
    <definedName name="S30P10">#REF!</definedName>
    <definedName name="S30P11" localSheetId="2">#REF!</definedName>
    <definedName name="S30P11" localSheetId="5">#REF!</definedName>
    <definedName name="S30P11" localSheetId="7">#REF!</definedName>
    <definedName name="S30P11" localSheetId="8">#REF!</definedName>
    <definedName name="S30P11">#REF!</definedName>
    <definedName name="S30P12" localSheetId="2">#REF!</definedName>
    <definedName name="S30P12" localSheetId="5">#REF!</definedName>
    <definedName name="S30P12" localSheetId="7">#REF!</definedName>
    <definedName name="S30P12" localSheetId="8">#REF!</definedName>
    <definedName name="S30P12">#REF!</definedName>
    <definedName name="S30P13" localSheetId="2">#REF!</definedName>
    <definedName name="S30P13" localSheetId="5">#REF!</definedName>
    <definedName name="S30P13" localSheetId="7">#REF!</definedName>
    <definedName name="S30P13" localSheetId="8">#REF!</definedName>
    <definedName name="S30P13">#REF!</definedName>
    <definedName name="S30P14" localSheetId="2">#REF!</definedName>
    <definedName name="S30P14" localSheetId="5">#REF!</definedName>
    <definedName name="S30P14" localSheetId="7">#REF!</definedName>
    <definedName name="S30P14" localSheetId="8">#REF!</definedName>
    <definedName name="S30P14">#REF!</definedName>
    <definedName name="S30P15" localSheetId="2">#REF!</definedName>
    <definedName name="S30P15" localSheetId="5">#REF!</definedName>
    <definedName name="S30P15" localSheetId="7">#REF!</definedName>
    <definedName name="S30P15" localSheetId="8">#REF!</definedName>
    <definedName name="S30P15">#REF!</definedName>
    <definedName name="S30P16" localSheetId="2">#REF!</definedName>
    <definedName name="S30P16" localSheetId="5">#REF!</definedName>
    <definedName name="S30P16" localSheetId="7">#REF!</definedName>
    <definedName name="S30P16" localSheetId="8">#REF!</definedName>
    <definedName name="S30P16">#REF!</definedName>
    <definedName name="S30P17" localSheetId="2">#REF!</definedName>
    <definedName name="S30P17" localSheetId="5">#REF!</definedName>
    <definedName name="S30P17" localSheetId="7">#REF!</definedName>
    <definedName name="S30P17" localSheetId="8">#REF!</definedName>
    <definedName name="S30P17">#REF!</definedName>
    <definedName name="S30P18" localSheetId="2">#REF!</definedName>
    <definedName name="S30P18" localSheetId="5">#REF!</definedName>
    <definedName name="S30P18" localSheetId="7">#REF!</definedName>
    <definedName name="S30P18" localSheetId="8">#REF!</definedName>
    <definedName name="S30P18">#REF!</definedName>
    <definedName name="S30P19" localSheetId="2">#REF!</definedName>
    <definedName name="S30P19" localSheetId="5">#REF!</definedName>
    <definedName name="S30P19" localSheetId="7">#REF!</definedName>
    <definedName name="S30P19" localSheetId="8">#REF!</definedName>
    <definedName name="S30P19">#REF!</definedName>
    <definedName name="S30P2" localSheetId="2">#REF!</definedName>
    <definedName name="S30P2" localSheetId="5">#REF!</definedName>
    <definedName name="S30P2" localSheetId="7">#REF!</definedName>
    <definedName name="S30P2" localSheetId="8">#REF!</definedName>
    <definedName name="S30P2">#REF!</definedName>
    <definedName name="S30P20" localSheetId="2">#REF!</definedName>
    <definedName name="S30P20" localSheetId="5">#REF!</definedName>
    <definedName name="S30P20" localSheetId="7">#REF!</definedName>
    <definedName name="S30P20" localSheetId="8">#REF!</definedName>
    <definedName name="S30P20">#REF!</definedName>
    <definedName name="S30P21" localSheetId="2">#REF!</definedName>
    <definedName name="S30P21" localSheetId="5">#REF!</definedName>
    <definedName name="S30P21" localSheetId="7">#REF!</definedName>
    <definedName name="S30P21" localSheetId="8">#REF!</definedName>
    <definedName name="S30P21">#REF!</definedName>
    <definedName name="S30P22" localSheetId="2">#REF!</definedName>
    <definedName name="S30P22" localSheetId="5">#REF!</definedName>
    <definedName name="S30P22" localSheetId="7">#REF!</definedName>
    <definedName name="S30P22" localSheetId="8">#REF!</definedName>
    <definedName name="S30P22">#REF!</definedName>
    <definedName name="S30P23" localSheetId="2">#REF!</definedName>
    <definedName name="S30P23" localSheetId="5">#REF!</definedName>
    <definedName name="S30P23" localSheetId="7">#REF!</definedName>
    <definedName name="S30P23" localSheetId="8">#REF!</definedName>
    <definedName name="S30P23">#REF!</definedName>
    <definedName name="S30P24" localSheetId="2">#REF!</definedName>
    <definedName name="S30P24" localSheetId="5">#REF!</definedName>
    <definedName name="S30P24" localSheetId="7">#REF!</definedName>
    <definedName name="S30P24" localSheetId="8">#REF!</definedName>
    <definedName name="S30P24">#REF!</definedName>
    <definedName name="S30P3" localSheetId="2">#REF!</definedName>
    <definedName name="S30P3" localSheetId="5">#REF!</definedName>
    <definedName name="S30P3" localSheetId="7">#REF!</definedName>
    <definedName name="S30P3" localSheetId="8">#REF!</definedName>
    <definedName name="S30P3">#REF!</definedName>
    <definedName name="S30P4" localSheetId="2">#REF!</definedName>
    <definedName name="S30P4" localSheetId="5">#REF!</definedName>
    <definedName name="S30P4" localSheetId="7">#REF!</definedName>
    <definedName name="S30P4" localSheetId="8">#REF!</definedName>
    <definedName name="S30P4">#REF!</definedName>
    <definedName name="S30P5" localSheetId="2">#REF!</definedName>
    <definedName name="S30P5" localSheetId="5">#REF!</definedName>
    <definedName name="S30P5" localSheetId="7">#REF!</definedName>
    <definedName name="S30P5" localSheetId="8">#REF!</definedName>
    <definedName name="S30P5">#REF!</definedName>
    <definedName name="S30P6" localSheetId="2">#REF!</definedName>
    <definedName name="S30P6" localSheetId="5">#REF!</definedName>
    <definedName name="S30P6" localSheetId="7">#REF!</definedName>
    <definedName name="S30P6" localSheetId="8">#REF!</definedName>
    <definedName name="S30P6">#REF!</definedName>
    <definedName name="S30P7" localSheetId="2">#REF!</definedName>
    <definedName name="S30P7" localSheetId="5">#REF!</definedName>
    <definedName name="S30P7" localSheetId="7">#REF!</definedName>
    <definedName name="S30P7" localSheetId="8">#REF!</definedName>
    <definedName name="S30P7">#REF!</definedName>
    <definedName name="S30P8" localSheetId="2">#REF!</definedName>
    <definedName name="S30P8" localSheetId="5">#REF!</definedName>
    <definedName name="S30P8" localSheetId="7">#REF!</definedName>
    <definedName name="S30P8" localSheetId="8">#REF!</definedName>
    <definedName name="S30P8">#REF!</definedName>
    <definedName name="S30P9" localSheetId="2">#REF!</definedName>
    <definedName name="S30P9" localSheetId="5">#REF!</definedName>
    <definedName name="S30P9" localSheetId="7">#REF!</definedName>
    <definedName name="S30P9" localSheetId="8">#REF!</definedName>
    <definedName name="S30P9">#REF!</definedName>
    <definedName name="S30R1" localSheetId="2">#REF!</definedName>
    <definedName name="S30R1" localSheetId="5">#REF!</definedName>
    <definedName name="S30R1" localSheetId="7">#REF!</definedName>
    <definedName name="S30R1" localSheetId="8">#REF!</definedName>
    <definedName name="S30R1">#REF!</definedName>
    <definedName name="S30R10" localSheetId="2">#REF!</definedName>
    <definedName name="S30R10" localSheetId="5">#REF!</definedName>
    <definedName name="S30R10" localSheetId="7">#REF!</definedName>
    <definedName name="S30R10" localSheetId="8">#REF!</definedName>
    <definedName name="S30R10">#REF!</definedName>
    <definedName name="S30R11" localSheetId="2">#REF!</definedName>
    <definedName name="S30R11" localSheetId="5">#REF!</definedName>
    <definedName name="S30R11" localSheetId="7">#REF!</definedName>
    <definedName name="S30R11" localSheetId="8">#REF!</definedName>
    <definedName name="S30R11">#REF!</definedName>
    <definedName name="S30R12" localSheetId="2">#REF!</definedName>
    <definedName name="S30R12" localSheetId="5">#REF!</definedName>
    <definedName name="S30R12" localSheetId="7">#REF!</definedName>
    <definedName name="S30R12" localSheetId="8">#REF!</definedName>
    <definedName name="S30R12">#REF!</definedName>
    <definedName name="S30R13" localSheetId="2">#REF!</definedName>
    <definedName name="S30R13" localSheetId="5">#REF!</definedName>
    <definedName name="S30R13" localSheetId="7">#REF!</definedName>
    <definedName name="S30R13" localSheetId="8">#REF!</definedName>
    <definedName name="S30R13">#REF!</definedName>
    <definedName name="S30R14" localSheetId="2">#REF!</definedName>
    <definedName name="S30R14" localSheetId="5">#REF!</definedName>
    <definedName name="S30R14" localSheetId="7">#REF!</definedName>
    <definedName name="S30R14" localSheetId="8">#REF!</definedName>
    <definedName name="S30R14">#REF!</definedName>
    <definedName name="S30R15" localSheetId="2">#REF!</definedName>
    <definedName name="S30R15" localSheetId="5">#REF!</definedName>
    <definedName name="S30R15" localSheetId="7">#REF!</definedName>
    <definedName name="S30R15" localSheetId="8">#REF!</definedName>
    <definedName name="S30R15">#REF!</definedName>
    <definedName name="S30R16" localSheetId="2">#REF!</definedName>
    <definedName name="S30R16" localSheetId="5">#REF!</definedName>
    <definedName name="S30R16" localSheetId="7">#REF!</definedName>
    <definedName name="S30R16" localSheetId="8">#REF!</definedName>
    <definedName name="S30R16">#REF!</definedName>
    <definedName name="S30R17" localSheetId="2">#REF!</definedName>
    <definedName name="S30R17" localSheetId="5">#REF!</definedName>
    <definedName name="S30R17" localSheetId="7">#REF!</definedName>
    <definedName name="S30R17" localSheetId="8">#REF!</definedName>
    <definedName name="S30R17">#REF!</definedName>
    <definedName name="S30R18" localSheetId="2">#REF!</definedName>
    <definedName name="S30R18" localSheetId="5">#REF!</definedName>
    <definedName name="S30R18" localSheetId="7">#REF!</definedName>
    <definedName name="S30R18" localSheetId="8">#REF!</definedName>
    <definedName name="S30R18">#REF!</definedName>
    <definedName name="S30R19" localSheetId="2">#REF!</definedName>
    <definedName name="S30R19" localSheetId="5">#REF!</definedName>
    <definedName name="S30R19" localSheetId="7">#REF!</definedName>
    <definedName name="S30R19" localSheetId="8">#REF!</definedName>
    <definedName name="S30R19">#REF!</definedName>
    <definedName name="S30R2" localSheetId="2">#REF!</definedName>
    <definedName name="S30R2" localSheetId="5">#REF!</definedName>
    <definedName name="S30R2" localSheetId="7">#REF!</definedName>
    <definedName name="S30R2" localSheetId="8">#REF!</definedName>
    <definedName name="S30R2">#REF!</definedName>
    <definedName name="S30R20" localSheetId="2">#REF!</definedName>
    <definedName name="S30R20" localSheetId="5">#REF!</definedName>
    <definedName name="S30R20" localSheetId="7">#REF!</definedName>
    <definedName name="S30R20" localSheetId="8">#REF!</definedName>
    <definedName name="S30R20">#REF!</definedName>
    <definedName name="S30R21" localSheetId="2">#REF!</definedName>
    <definedName name="S30R21" localSheetId="5">#REF!</definedName>
    <definedName name="S30R21" localSheetId="7">#REF!</definedName>
    <definedName name="S30R21" localSheetId="8">#REF!</definedName>
    <definedName name="S30R21">#REF!</definedName>
    <definedName name="S30R22" localSheetId="2">#REF!</definedName>
    <definedName name="S30R22" localSheetId="5">#REF!</definedName>
    <definedName name="S30R22" localSheetId="7">#REF!</definedName>
    <definedName name="S30R22" localSheetId="8">#REF!</definedName>
    <definedName name="S30R22">#REF!</definedName>
    <definedName name="S30R23" localSheetId="2">#REF!</definedName>
    <definedName name="S30R23" localSheetId="5">#REF!</definedName>
    <definedName name="S30R23" localSheetId="7">#REF!</definedName>
    <definedName name="S30R23" localSheetId="8">#REF!</definedName>
    <definedName name="S30R23">#REF!</definedName>
    <definedName name="S30R24" localSheetId="2">#REF!</definedName>
    <definedName name="S30R24" localSheetId="5">#REF!</definedName>
    <definedName name="S30R24" localSheetId="7">#REF!</definedName>
    <definedName name="S30R24" localSheetId="8">#REF!</definedName>
    <definedName name="S30R24">#REF!</definedName>
    <definedName name="S30R3" localSheetId="2">#REF!</definedName>
    <definedName name="S30R3" localSheetId="5">#REF!</definedName>
    <definedName name="S30R3" localSheetId="7">#REF!</definedName>
    <definedName name="S30R3" localSheetId="8">#REF!</definedName>
    <definedName name="S30R3">#REF!</definedName>
    <definedName name="S30R4" localSheetId="2">#REF!</definedName>
    <definedName name="S30R4" localSheetId="5">#REF!</definedName>
    <definedName name="S30R4" localSheetId="7">#REF!</definedName>
    <definedName name="S30R4" localSheetId="8">#REF!</definedName>
    <definedName name="S30R4">#REF!</definedName>
    <definedName name="S30R5" localSheetId="2">#REF!</definedName>
    <definedName name="S30R5" localSheetId="5">#REF!</definedName>
    <definedName name="S30R5" localSheetId="7">#REF!</definedName>
    <definedName name="S30R5" localSheetId="8">#REF!</definedName>
    <definedName name="S30R5">#REF!</definedName>
    <definedName name="S30R6" localSheetId="2">#REF!</definedName>
    <definedName name="S30R6" localSheetId="5">#REF!</definedName>
    <definedName name="S30R6" localSheetId="7">#REF!</definedName>
    <definedName name="S30R6" localSheetId="8">#REF!</definedName>
    <definedName name="S30R6">#REF!</definedName>
    <definedName name="S30R7" localSheetId="2">#REF!</definedName>
    <definedName name="S30R7" localSheetId="5">#REF!</definedName>
    <definedName name="S30R7" localSheetId="7">#REF!</definedName>
    <definedName name="S30R7" localSheetId="8">#REF!</definedName>
    <definedName name="S30R7">#REF!</definedName>
    <definedName name="S30R8" localSheetId="2">#REF!</definedName>
    <definedName name="S30R8" localSheetId="5">#REF!</definedName>
    <definedName name="S30R8" localSheetId="7">#REF!</definedName>
    <definedName name="S30R8" localSheetId="8">#REF!</definedName>
    <definedName name="S30R8">#REF!</definedName>
    <definedName name="S30R9" localSheetId="2">#REF!</definedName>
    <definedName name="S30R9" localSheetId="5">#REF!</definedName>
    <definedName name="S30R9" localSheetId="7">#REF!</definedName>
    <definedName name="S30R9" localSheetId="8">#REF!</definedName>
    <definedName name="S30R9">#REF!</definedName>
    <definedName name="S31P1" localSheetId="2">#REF!</definedName>
    <definedName name="S31P1" localSheetId="5">#REF!</definedName>
    <definedName name="S31P1" localSheetId="7">#REF!</definedName>
    <definedName name="S31P1" localSheetId="8">#REF!</definedName>
    <definedName name="S31P1">#REF!</definedName>
    <definedName name="S31P10" localSheetId="2">#REF!</definedName>
    <definedName name="S31P10" localSheetId="5">#REF!</definedName>
    <definedName name="S31P10" localSheetId="7">#REF!</definedName>
    <definedName name="S31P10" localSheetId="8">#REF!</definedName>
    <definedName name="S31P10">#REF!</definedName>
    <definedName name="S31P11" localSheetId="2">#REF!</definedName>
    <definedName name="S31P11" localSheetId="5">#REF!</definedName>
    <definedName name="S31P11" localSheetId="7">#REF!</definedName>
    <definedName name="S31P11" localSheetId="8">#REF!</definedName>
    <definedName name="S31P11">#REF!</definedName>
    <definedName name="S31P12" localSheetId="2">#REF!</definedName>
    <definedName name="S31P12" localSheetId="5">#REF!</definedName>
    <definedName name="S31P12" localSheetId="7">#REF!</definedName>
    <definedName name="S31P12" localSheetId="8">#REF!</definedName>
    <definedName name="S31P12">#REF!</definedName>
    <definedName name="S31P13" localSheetId="2">#REF!</definedName>
    <definedName name="S31P13" localSheetId="5">#REF!</definedName>
    <definedName name="S31P13" localSheetId="7">#REF!</definedName>
    <definedName name="S31P13" localSheetId="8">#REF!</definedName>
    <definedName name="S31P13">#REF!</definedName>
    <definedName name="S31P14" localSheetId="2">#REF!</definedName>
    <definedName name="S31P14" localSheetId="5">#REF!</definedName>
    <definedName name="S31P14" localSheetId="7">#REF!</definedName>
    <definedName name="S31P14" localSheetId="8">#REF!</definedName>
    <definedName name="S31P14">#REF!</definedName>
    <definedName name="S31P15" localSheetId="2">#REF!</definedName>
    <definedName name="S31P15" localSheetId="5">#REF!</definedName>
    <definedName name="S31P15" localSheetId="7">#REF!</definedName>
    <definedName name="S31P15" localSheetId="8">#REF!</definedName>
    <definedName name="S31P15">#REF!</definedName>
    <definedName name="S31P16" localSheetId="2">#REF!</definedName>
    <definedName name="S31P16" localSheetId="5">#REF!</definedName>
    <definedName name="S31P16" localSheetId="7">#REF!</definedName>
    <definedName name="S31P16" localSheetId="8">#REF!</definedName>
    <definedName name="S31P16">#REF!</definedName>
    <definedName name="S31P17" localSheetId="2">#REF!</definedName>
    <definedName name="S31P17" localSheetId="5">#REF!</definedName>
    <definedName name="S31P17" localSheetId="7">#REF!</definedName>
    <definedName name="S31P17" localSheetId="8">#REF!</definedName>
    <definedName name="S31P17">#REF!</definedName>
    <definedName name="S31P18" localSheetId="2">#REF!</definedName>
    <definedName name="S31P18" localSheetId="5">#REF!</definedName>
    <definedName name="S31P18" localSheetId="7">#REF!</definedName>
    <definedName name="S31P18" localSheetId="8">#REF!</definedName>
    <definedName name="S31P18">#REF!</definedName>
    <definedName name="S31P19" localSheetId="2">#REF!</definedName>
    <definedName name="S31P19" localSheetId="5">#REF!</definedName>
    <definedName name="S31P19" localSheetId="7">#REF!</definedName>
    <definedName name="S31P19" localSheetId="8">#REF!</definedName>
    <definedName name="S31P19">#REF!</definedName>
    <definedName name="S31P2" localSheetId="2">#REF!</definedName>
    <definedName name="S31P2" localSheetId="5">#REF!</definedName>
    <definedName name="S31P2" localSheetId="7">#REF!</definedName>
    <definedName name="S31P2" localSheetId="8">#REF!</definedName>
    <definedName name="S31P2">#REF!</definedName>
    <definedName name="S31P20" localSheetId="2">#REF!</definedName>
    <definedName name="S31P20" localSheetId="5">#REF!</definedName>
    <definedName name="S31P20" localSheetId="7">#REF!</definedName>
    <definedName name="S31P20" localSheetId="8">#REF!</definedName>
    <definedName name="S31P20">#REF!</definedName>
    <definedName name="S31P21" localSheetId="2">#REF!</definedName>
    <definedName name="S31P21" localSheetId="5">#REF!</definedName>
    <definedName name="S31P21" localSheetId="7">#REF!</definedName>
    <definedName name="S31P21" localSheetId="8">#REF!</definedName>
    <definedName name="S31P21">#REF!</definedName>
    <definedName name="S31P22" localSheetId="2">#REF!</definedName>
    <definedName name="S31P22" localSheetId="5">#REF!</definedName>
    <definedName name="S31P22" localSheetId="7">#REF!</definedName>
    <definedName name="S31P22" localSheetId="8">#REF!</definedName>
    <definedName name="S31P22">#REF!</definedName>
    <definedName name="S31P23" localSheetId="2">#REF!</definedName>
    <definedName name="S31P23" localSheetId="5">#REF!</definedName>
    <definedName name="S31P23" localSheetId="7">#REF!</definedName>
    <definedName name="S31P23" localSheetId="8">#REF!</definedName>
    <definedName name="S31P23">#REF!</definedName>
    <definedName name="S31P24" localSheetId="2">#REF!</definedName>
    <definedName name="S31P24" localSheetId="5">#REF!</definedName>
    <definedName name="S31P24" localSheetId="7">#REF!</definedName>
    <definedName name="S31P24" localSheetId="8">#REF!</definedName>
    <definedName name="S31P24">#REF!</definedName>
    <definedName name="S31P3" localSheetId="2">#REF!</definedName>
    <definedName name="S31P3" localSheetId="5">#REF!</definedName>
    <definedName name="S31P3" localSheetId="7">#REF!</definedName>
    <definedName name="S31P3" localSheetId="8">#REF!</definedName>
    <definedName name="S31P3">#REF!</definedName>
    <definedName name="S31P4" localSheetId="2">#REF!</definedName>
    <definedName name="S31P4" localSheetId="5">#REF!</definedName>
    <definedName name="S31P4" localSheetId="7">#REF!</definedName>
    <definedName name="S31P4" localSheetId="8">#REF!</definedName>
    <definedName name="S31P4">#REF!</definedName>
    <definedName name="S31P5" localSheetId="2">#REF!</definedName>
    <definedName name="S31P5" localSheetId="5">#REF!</definedName>
    <definedName name="S31P5" localSheetId="7">#REF!</definedName>
    <definedName name="S31P5" localSheetId="8">#REF!</definedName>
    <definedName name="S31P5">#REF!</definedName>
    <definedName name="S31P6" localSheetId="2">#REF!</definedName>
    <definedName name="S31P6" localSheetId="5">#REF!</definedName>
    <definedName name="S31P6" localSheetId="7">#REF!</definedName>
    <definedName name="S31P6" localSheetId="8">#REF!</definedName>
    <definedName name="S31P6">#REF!</definedName>
    <definedName name="S31P7" localSheetId="2">#REF!</definedName>
    <definedName name="S31P7" localSheetId="5">#REF!</definedName>
    <definedName name="S31P7" localSheetId="7">#REF!</definedName>
    <definedName name="S31P7" localSheetId="8">#REF!</definedName>
    <definedName name="S31P7">#REF!</definedName>
    <definedName name="S31P8" localSheetId="2">#REF!</definedName>
    <definedName name="S31P8" localSheetId="5">#REF!</definedName>
    <definedName name="S31P8" localSheetId="7">#REF!</definedName>
    <definedName name="S31P8" localSheetId="8">#REF!</definedName>
    <definedName name="S31P8">#REF!</definedName>
    <definedName name="S31P9" localSheetId="2">#REF!</definedName>
    <definedName name="S31P9" localSheetId="5">#REF!</definedName>
    <definedName name="S31P9" localSheetId="7">#REF!</definedName>
    <definedName name="S31P9" localSheetId="8">#REF!</definedName>
    <definedName name="S31P9">#REF!</definedName>
    <definedName name="S31R1" localSheetId="2">#REF!</definedName>
    <definedName name="S31R1" localSheetId="5">#REF!</definedName>
    <definedName name="S31R1" localSheetId="7">#REF!</definedName>
    <definedName name="S31R1" localSheetId="8">#REF!</definedName>
    <definedName name="S31R1">#REF!</definedName>
    <definedName name="S31R10" localSheetId="2">#REF!</definedName>
    <definedName name="S31R10" localSheetId="5">#REF!</definedName>
    <definedName name="S31R10" localSheetId="7">#REF!</definedName>
    <definedName name="S31R10" localSheetId="8">#REF!</definedName>
    <definedName name="S31R10">#REF!</definedName>
    <definedName name="S31R11" localSheetId="2">#REF!</definedName>
    <definedName name="S31R11" localSheetId="5">#REF!</definedName>
    <definedName name="S31R11" localSheetId="7">#REF!</definedName>
    <definedName name="S31R11" localSheetId="8">#REF!</definedName>
    <definedName name="S31R11">#REF!</definedName>
    <definedName name="S31R12" localSheetId="2">#REF!</definedName>
    <definedName name="S31R12" localSheetId="5">#REF!</definedName>
    <definedName name="S31R12" localSheetId="7">#REF!</definedName>
    <definedName name="S31R12" localSheetId="8">#REF!</definedName>
    <definedName name="S31R12">#REF!</definedName>
    <definedName name="S31R13" localSheetId="2">#REF!</definedName>
    <definedName name="S31R13" localSheetId="5">#REF!</definedName>
    <definedName name="S31R13" localSheetId="7">#REF!</definedName>
    <definedName name="S31R13" localSheetId="8">#REF!</definedName>
    <definedName name="S31R13">#REF!</definedName>
    <definedName name="S31R14" localSheetId="2">#REF!</definedName>
    <definedName name="S31R14" localSheetId="5">#REF!</definedName>
    <definedName name="S31R14" localSheetId="7">#REF!</definedName>
    <definedName name="S31R14" localSheetId="8">#REF!</definedName>
    <definedName name="S31R14">#REF!</definedName>
    <definedName name="S31R15" localSheetId="2">#REF!</definedName>
    <definedName name="S31R15" localSheetId="5">#REF!</definedName>
    <definedName name="S31R15" localSheetId="7">#REF!</definedName>
    <definedName name="S31R15" localSheetId="8">#REF!</definedName>
    <definedName name="S31R15">#REF!</definedName>
    <definedName name="S31R16" localSheetId="2">#REF!</definedName>
    <definedName name="S31R16" localSheetId="5">#REF!</definedName>
    <definedName name="S31R16" localSheetId="7">#REF!</definedName>
    <definedName name="S31R16" localSheetId="8">#REF!</definedName>
    <definedName name="S31R16">#REF!</definedName>
    <definedName name="S31R17" localSheetId="2">#REF!</definedName>
    <definedName name="S31R17" localSheetId="5">#REF!</definedName>
    <definedName name="S31R17" localSheetId="7">#REF!</definedName>
    <definedName name="S31R17" localSheetId="8">#REF!</definedName>
    <definedName name="S31R17">#REF!</definedName>
    <definedName name="S31R18" localSheetId="2">#REF!</definedName>
    <definedName name="S31R18" localSheetId="5">#REF!</definedName>
    <definedName name="S31R18" localSheetId="7">#REF!</definedName>
    <definedName name="S31R18" localSheetId="8">#REF!</definedName>
    <definedName name="S31R18">#REF!</definedName>
    <definedName name="S31R19" localSheetId="2">#REF!</definedName>
    <definedName name="S31R19" localSheetId="5">#REF!</definedName>
    <definedName name="S31R19" localSheetId="7">#REF!</definedName>
    <definedName name="S31R19" localSheetId="8">#REF!</definedName>
    <definedName name="S31R19">#REF!</definedName>
    <definedName name="S31R2" localSheetId="2">#REF!</definedName>
    <definedName name="S31R2" localSheetId="5">#REF!</definedName>
    <definedName name="S31R2" localSheetId="7">#REF!</definedName>
    <definedName name="S31R2" localSheetId="8">#REF!</definedName>
    <definedName name="S31R2">#REF!</definedName>
    <definedName name="S31R20" localSheetId="2">#REF!</definedName>
    <definedName name="S31R20" localSheetId="5">#REF!</definedName>
    <definedName name="S31R20" localSheetId="7">#REF!</definedName>
    <definedName name="S31R20" localSheetId="8">#REF!</definedName>
    <definedName name="S31R20">#REF!</definedName>
    <definedName name="S31R21" localSheetId="2">#REF!</definedName>
    <definedName name="S31R21" localSheetId="5">#REF!</definedName>
    <definedName name="S31R21" localSheetId="7">#REF!</definedName>
    <definedName name="S31R21" localSheetId="8">#REF!</definedName>
    <definedName name="S31R21">#REF!</definedName>
    <definedName name="S31R22" localSheetId="2">#REF!</definedName>
    <definedName name="S31R22" localSheetId="5">#REF!</definedName>
    <definedName name="S31R22" localSheetId="7">#REF!</definedName>
    <definedName name="S31R22" localSheetId="8">#REF!</definedName>
    <definedName name="S31R22">#REF!</definedName>
    <definedName name="S31R23" localSheetId="2">#REF!</definedName>
    <definedName name="S31R23" localSheetId="5">#REF!</definedName>
    <definedName name="S31R23" localSheetId="7">#REF!</definedName>
    <definedName name="S31R23" localSheetId="8">#REF!</definedName>
    <definedName name="S31R23">#REF!</definedName>
    <definedName name="S31R24" localSheetId="2">#REF!</definedName>
    <definedName name="S31R24" localSheetId="5">#REF!</definedName>
    <definedName name="S31R24" localSheetId="7">#REF!</definedName>
    <definedName name="S31R24" localSheetId="8">#REF!</definedName>
    <definedName name="S31R24">#REF!</definedName>
    <definedName name="S31R3" localSheetId="2">#REF!</definedName>
    <definedName name="S31R3" localSheetId="5">#REF!</definedName>
    <definedName name="S31R3" localSheetId="7">#REF!</definedName>
    <definedName name="S31R3" localSheetId="8">#REF!</definedName>
    <definedName name="S31R3">#REF!</definedName>
    <definedName name="S31R4" localSheetId="2">#REF!</definedName>
    <definedName name="S31R4" localSheetId="5">#REF!</definedName>
    <definedName name="S31R4" localSheetId="7">#REF!</definedName>
    <definedName name="S31R4" localSheetId="8">#REF!</definedName>
    <definedName name="S31R4">#REF!</definedName>
    <definedName name="S31R5" localSheetId="2">#REF!</definedName>
    <definedName name="S31R5" localSheetId="5">#REF!</definedName>
    <definedName name="S31R5" localSheetId="7">#REF!</definedName>
    <definedName name="S31R5" localSheetId="8">#REF!</definedName>
    <definedName name="S31R5">#REF!</definedName>
    <definedName name="S31R6" localSheetId="2">#REF!</definedName>
    <definedName name="S31R6" localSheetId="5">#REF!</definedName>
    <definedName name="S31R6" localSheetId="7">#REF!</definedName>
    <definedName name="S31R6" localSheetId="8">#REF!</definedName>
    <definedName name="S31R6">#REF!</definedName>
    <definedName name="S31R7" localSheetId="2">#REF!</definedName>
    <definedName name="S31R7" localSheetId="5">#REF!</definedName>
    <definedName name="S31R7" localSheetId="7">#REF!</definedName>
    <definedName name="S31R7" localSheetId="8">#REF!</definedName>
    <definedName name="S31R7">#REF!</definedName>
    <definedName name="S31R8" localSheetId="2">#REF!</definedName>
    <definedName name="S31R8" localSheetId="5">#REF!</definedName>
    <definedName name="S31R8" localSheetId="7">#REF!</definedName>
    <definedName name="S31R8" localSheetId="8">#REF!</definedName>
    <definedName name="S31R8">#REF!</definedName>
    <definedName name="S31R9" localSheetId="2">#REF!</definedName>
    <definedName name="S31R9" localSheetId="5">#REF!</definedName>
    <definedName name="S31R9" localSheetId="7">#REF!</definedName>
    <definedName name="S31R9" localSheetId="8">#REF!</definedName>
    <definedName name="S31R9">#REF!</definedName>
    <definedName name="S32P1" localSheetId="2">#REF!</definedName>
    <definedName name="S32P1" localSheetId="5">#REF!</definedName>
    <definedName name="S32P1" localSheetId="7">#REF!</definedName>
    <definedName name="S32P1" localSheetId="8">#REF!</definedName>
    <definedName name="S32P1">#REF!</definedName>
    <definedName name="S32P10" localSheetId="2">#REF!</definedName>
    <definedName name="S32P10" localSheetId="5">#REF!</definedName>
    <definedName name="S32P10" localSheetId="7">#REF!</definedName>
    <definedName name="S32P10" localSheetId="8">#REF!</definedName>
    <definedName name="S32P10">#REF!</definedName>
    <definedName name="S32P11" localSheetId="2">#REF!</definedName>
    <definedName name="S32P11" localSheetId="5">#REF!</definedName>
    <definedName name="S32P11" localSheetId="7">#REF!</definedName>
    <definedName name="S32P11" localSheetId="8">#REF!</definedName>
    <definedName name="S32P11">#REF!</definedName>
    <definedName name="S32P12" localSheetId="2">#REF!</definedName>
    <definedName name="S32P12" localSheetId="5">#REF!</definedName>
    <definedName name="S32P12" localSheetId="7">#REF!</definedName>
    <definedName name="S32P12" localSheetId="8">#REF!</definedName>
    <definedName name="S32P12">#REF!</definedName>
    <definedName name="S32P13" localSheetId="2">#REF!</definedName>
    <definedName name="S32P13" localSheetId="5">#REF!</definedName>
    <definedName name="S32P13" localSheetId="7">#REF!</definedName>
    <definedName name="S32P13" localSheetId="8">#REF!</definedName>
    <definedName name="S32P13">#REF!</definedName>
    <definedName name="S32P14" localSheetId="2">#REF!</definedName>
    <definedName name="S32P14" localSheetId="5">#REF!</definedName>
    <definedName name="S32P14" localSheetId="7">#REF!</definedName>
    <definedName name="S32P14" localSheetId="8">#REF!</definedName>
    <definedName name="S32P14">#REF!</definedName>
    <definedName name="S32P15" localSheetId="2">#REF!</definedName>
    <definedName name="S32P15" localSheetId="5">#REF!</definedName>
    <definedName name="S32P15" localSheetId="7">#REF!</definedName>
    <definedName name="S32P15" localSheetId="8">#REF!</definedName>
    <definedName name="S32P15">#REF!</definedName>
    <definedName name="S32P16" localSheetId="2">#REF!</definedName>
    <definedName name="S32P16" localSheetId="5">#REF!</definedName>
    <definedName name="S32P16" localSheetId="7">#REF!</definedName>
    <definedName name="S32P16" localSheetId="8">#REF!</definedName>
    <definedName name="S32P16">#REF!</definedName>
    <definedName name="S32P17" localSheetId="2">#REF!</definedName>
    <definedName name="S32P17" localSheetId="5">#REF!</definedName>
    <definedName name="S32P17" localSheetId="7">#REF!</definedName>
    <definedName name="S32P17" localSheetId="8">#REF!</definedName>
    <definedName name="S32P17">#REF!</definedName>
    <definedName name="S32P18" localSheetId="2">#REF!</definedName>
    <definedName name="S32P18" localSheetId="5">#REF!</definedName>
    <definedName name="S32P18" localSheetId="7">#REF!</definedName>
    <definedName name="S32P18" localSheetId="8">#REF!</definedName>
    <definedName name="S32P18">#REF!</definedName>
    <definedName name="S32P19" localSheetId="2">#REF!</definedName>
    <definedName name="S32P19" localSheetId="5">#REF!</definedName>
    <definedName name="S32P19" localSheetId="7">#REF!</definedName>
    <definedName name="S32P19" localSheetId="8">#REF!</definedName>
    <definedName name="S32P19">#REF!</definedName>
    <definedName name="S32P2" localSheetId="2">#REF!</definedName>
    <definedName name="S32P2" localSheetId="5">#REF!</definedName>
    <definedName name="S32P2" localSheetId="7">#REF!</definedName>
    <definedName name="S32P2" localSheetId="8">#REF!</definedName>
    <definedName name="S32P2">#REF!</definedName>
    <definedName name="S32P20" localSheetId="2">#REF!</definedName>
    <definedName name="S32P20" localSheetId="5">#REF!</definedName>
    <definedName name="S32P20" localSheetId="7">#REF!</definedName>
    <definedName name="S32P20" localSheetId="8">#REF!</definedName>
    <definedName name="S32P20">#REF!</definedName>
    <definedName name="S32P21" localSheetId="2">#REF!</definedName>
    <definedName name="S32P21" localSheetId="5">#REF!</definedName>
    <definedName name="S32P21" localSheetId="7">#REF!</definedName>
    <definedName name="S32P21" localSheetId="8">#REF!</definedName>
    <definedName name="S32P21">#REF!</definedName>
    <definedName name="S32P22" localSheetId="2">#REF!</definedName>
    <definedName name="S32P22" localSheetId="5">#REF!</definedName>
    <definedName name="S32P22" localSheetId="7">#REF!</definedName>
    <definedName name="S32P22" localSheetId="8">#REF!</definedName>
    <definedName name="S32P22">#REF!</definedName>
    <definedName name="S32P23" localSheetId="2">#REF!</definedName>
    <definedName name="S32P23" localSheetId="5">#REF!</definedName>
    <definedName name="S32P23" localSheetId="7">#REF!</definedName>
    <definedName name="S32P23" localSheetId="8">#REF!</definedName>
    <definedName name="S32P23">#REF!</definedName>
    <definedName name="S32P24" localSheetId="2">#REF!</definedName>
    <definedName name="S32P24" localSheetId="5">#REF!</definedName>
    <definedName name="S32P24" localSheetId="7">#REF!</definedName>
    <definedName name="S32P24" localSheetId="8">#REF!</definedName>
    <definedName name="S32P24">#REF!</definedName>
    <definedName name="S32P3" localSheetId="2">#REF!</definedName>
    <definedName name="S32P3" localSheetId="5">#REF!</definedName>
    <definedName name="S32P3" localSheetId="7">#REF!</definedName>
    <definedName name="S32P3" localSheetId="8">#REF!</definedName>
    <definedName name="S32P3">#REF!</definedName>
    <definedName name="S32P4" localSheetId="2">#REF!</definedName>
    <definedName name="S32P4" localSheetId="5">#REF!</definedName>
    <definedName name="S32P4" localSheetId="7">#REF!</definedName>
    <definedName name="S32P4" localSheetId="8">#REF!</definedName>
    <definedName name="S32P4">#REF!</definedName>
    <definedName name="S32P5" localSheetId="2">#REF!</definedName>
    <definedName name="S32P5" localSheetId="5">#REF!</definedName>
    <definedName name="S32P5" localSheetId="7">#REF!</definedName>
    <definedName name="S32P5" localSheetId="8">#REF!</definedName>
    <definedName name="S32P5">#REF!</definedName>
    <definedName name="S32P6" localSheetId="2">#REF!</definedName>
    <definedName name="S32P6" localSheetId="5">#REF!</definedName>
    <definedName name="S32P6" localSheetId="7">#REF!</definedName>
    <definedName name="S32P6" localSheetId="8">#REF!</definedName>
    <definedName name="S32P6">#REF!</definedName>
    <definedName name="S32P7" localSheetId="2">#REF!</definedName>
    <definedName name="S32P7" localSheetId="5">#REF!</definedName>
    <definedName name="S32P7" localSheetId="7">#REF!</definedName>
    <definedName name="S32P7" localSheetId="8">#REF!</definedName>
    <definedName name="S32P7">#REF!</definedName>
    <definedName name="S32P8" localSheetId="2">#REF!</definedName>
    <definedName name="S32P8" localSheetId="5">#REF!</definedName>
    <definedName name="S32P8" localSheetId="7">#REF!</definedName>
    <definedName name="S32P8" localSheetId="8">#REF!</definedName>
    <definedName name="S32P8">#REF!</definedName>
    <definedName name="S32P9" localSheetId="2">#REF!</definedName>
    <definedName name="S32P9" localSheetId="5">#REF!</definedName>
    <definedName name="S32P9" localSheetId="7">#REF!</definedName>
    <definedName name="S32P9" localSheetId="8">#REF!</definedName>
    <definedName name="S32P9">#REF!</definedName>
    <definedName name="S32R1" localSheetId="2">#REF!</definedName>
    <definedName name="S32R1" localSheetId="5">#REF!</definedName>
    <definedName name="S32R1" localSheetId="7">#REF!</definedName>
    <definedName name="S32R1" localSheetId="8">#REF!</definedName>
    <definedName name="S32R1">#REF!</definedName>
    <definedName name="S32R10" localSheetId="2">#REF!</definedName>
    <definedName name="S32R10" localSheetId="5">#REF!</definedName>
    <definedName name="S32R10" localSheetId="7">#REF!</definedName>
    <definedName name="S32R10" localSheetId="8">#REF!</definedName>
    <definedName name="S32R10">#REF!</definedName>
    <definedName name="S32R11" localSheetId="2">#REF!</definedName>
    <definedName name="S32R11" localSheetId="5">#REF!</definedName>
    <definedName name="S32R11" localSheetId="7">#REF!</definedName>
    <definedName name="S32R11" localSheetId="8">#REF!</definedName>
    <definedName name="S32R11">#REF!</definedName>
    <definedName name="S32R12" localSheetId="2">#REF!</definedName>
    <definedName name="S32R12" localSheetId="5">#REF!</definedName>
    <definedName name="S32R12" localSheetId="7">#REF!</definedName>
    <definedName name="S32R12" localSheetId="8">#REF!</definedName>
    <definedName name="S32R12">#REF!</definedName>
    <definedName name="S32R13" localSheetId="2">#REF!</definedName>
    <definedName name="S32R13" localSheetId="5">#REF!</definedName>
    <definedName name="S32R13" localSheetId="7">#REF!</definedName>
    <definedName name="S32R13" localSheetId="8">#REF!</definedName>
    <definedName name="S32R13">#REF!</definedName>
    <definedName name="S32R14" localSheetId="2">#REF!</definedName>
    <definedName name="S32R14" localSheetId="5">#REF!</definedName>
    <definedName name="S32R14" localSheetId="7">#REF!</definedName>
    <definedName name="S32R14" localSheetId="8">#REF!</definedName>
    <definedName name="S32R14">#REF!</definedName>
    <definedName name="S32R15" localSheetId="2">#REF!</definedName>
    <definedName name="S32R15" localSheetId="5">#REF!</definedName>
    <definedName name="S32R15" localSheetId="7">#REF!</definedName>
    <definedName name="S32R15" localSheetId="8">#REF!</definedName>
    <definedName name="S32R15">#REF!</definedName>
    <definedName name="S32R16" localSheetId="2">#REF!</definedName>
    <definedName name="S32R16" localSheetId="5">#REF!</definedName>
    <definedName name="S32R16" localSheetId="7">#REF!</definedName>
    <definedName name="S32R16" localSheetId="8">#REF!</definedName>
    <definedName name="S32R16">#REF!</definedName>
    <definedName name="S32R17" localSheetId="2">#REF!</definedName>
    <definedName name="S32R17" localSheetId="5">#REF!</definedName>
    <definedName name="S32R17" localSheetId="7">#REF!</definedName>
    <definedName name="S32R17" localSheetId="8">#REF!</definedName>
    <definedName name="S32R17">#REF!</definedName>
    <definedName name="S32R18" localSheetId="2">#REF!</definedName>
    <definedName name="S32R18" localSheetId="5">#REF!</definedName>
    <definedName name="S32R18" localSheetId="7">#REF!</definedName>
    <definedName name="S32R18" localSheetId="8">#REF!</definedName>
    <definedName name="S32R18">#REF!</definedName>
    <definedName name="S32R19" localSheetId="2">#REF!</definedName>
    <definedName name="S32R19" localSheetId="5">#REF!</definedName>
    <definedName name="S32R19" localSheetId="7">#REF!</definedName>
    <definedName name="S32R19" localSheetId="8">#REF!</definedName>
    <definedName name="S32R19">#REF!</definedName>
    <definedName name="S32R2" localSheetId="2">#REF!</definedName>
    <definedName name="S32R2" localSheetId="5">#REF!</definedName>
    <definedName name="S32R2" localSheetId="7">#REF!</definedName>
    <definedName name="S32R2" localSheetId="8">#REF!</definedName>
    <definedName name="S32R2">#REF!</definedName>
    <definedName name="S32R20" localSheetId="2">#REF!</definedName>
    <definedName name="S32R20" localSheetId="5">#REF!</definedName>
    <definedName name="S32R20" localSheetId="7">#REF!</definedName>
    <definedName name="S32R20" localSheetId="8">#REF!</definedName>
    <definedName name="S32R20">#REF!</definedName>
    <definedName name="S32R21" localSheetId="2">#REF!</definedName>
    <definedName name="S32R21" localSheetId="5">#REF!</definedName>
    <definedName name="S32R21" localSheetId="7">#REF!</definedName>
    <definedName name="S32R21" localSheetId="8">#REF!</definedName>
    <definedName name="S32R21">#REF!</definedName>
    <definedName name="S32R22" localSheetId="2">#REF!</definedName>
    <definedName name="S32R22" localSheetId="5">#REF!</definedName>
    <definedName name="S32R22" localSheetId="7">#REF!</definedName>
    <definedName name="S32R22" localSheetId="8">#REF!</definedName>
    <definedName name="S32R22">#REF!</definedName>
    <definedName name="S32R23" localSheetId="2">#REF!</definedName>
    <definedName name="S32R23" localSheetId="5">#REF!</definedName>
    <definedName name="S32R23" localSheetId="7">#REF!</definedName>
    <definedName name="S32R23" localSheetId="8">#REF!</definedName>
    <definedName name="S32R23">#REF!</definedName>
    <definedName name="S32R24" localSheetId="2">#REF!</definedName>
    <definedName name="S32R24" localSheetId="5">#REF!</definedName>
    <definedName name="S32R24" localSheetId="7">#REF!</definedName>
    <definedName name="S32R24" localSheetId="8">#REF!</definedName>
    <definedName name="S32R24">#REF!</definedName>
    <definedName name="S32R3" localSheetId="2">#REF!</definedName>
    <definedName name="S32R3" localSheetId="5">#REF!</definedName>
    <definedName name="S32R3" localSheetId="7">#REF!</definedName>
    <definedName name="S32R3" localSheetId="8">#REF!</definedName>
    <definedName name="S32R3">#REF!</definedName>
    <definedName name="S32R4" localSheetId="2">#REF!</definedName>
    <definedName name="S32R4" localSheetId="5">#REF!</definedName>
    <definedName name="S32R4" localSheetId="7">#REF!</definedName>
    <definedName name="S32R4" localSheetId="8">#REF!</definedName>
    <definedName name="S32R4">#REF!</definedName>
    <definedName name="S32R5" localSheetId="2">#REF!</definedName>
    <definedName name="S32R5" localSheetId="5">#REF!</definedName>
    <definedName name="S32R5" localSheetId="7">#REF!</definedName>
    <definedName name="S32R5" localSheetId="8">#REF!</definedName>
    <definedName name="S32R5">#REF!</definedName>
    <definedName name="S32R6" localSheetId="2">#REF!</definedName>
    <definedName name="S32R6" localSheetId="5">#REF!</definedName>
    <definedName name="S32R6" localSheetId="7">#REF!</definedName>
    <definedName name="S32R6" localSheetId="8">#REF!</definedName>
    <definedName name="S32R6">#REF!</definedName>
    <definedName name="S32R7" localSheetId="2">#REF!</definedName>
    <definedName name="S32R7" localSheetId="5">#REF!</definedName>
    <definedName name="S32R7" localSheetId="7">#REF!</definedName>
    <definedName name="S32R7" localSheetId="8">#REF!</definedName>
    <definedName name="S32R7">#REF!</definedName>
    <definedName name="S32R8" localSheetId="2">#REF!</definedName>
    <definedName name="S32R8" localSheetId="5">#REF!</definedName>
    <definedName name="S32R8" localSheetId="7">#REF!</definedName>
    <definedName name="S32R8" localSheetId="8">#REF!</definedName>
    <definedName name="S32R8">#REF!</definedName>
    <definedName name="S32R9" localSheetId="2">#REF!</definedName>
    <definedName name="S32R9" localSheetId="5">#REF!</definedName>
    <definedName name="S32R9" localSheetId="7">#REF!</definedName>
    <definedName name="S32R9" localSheetId="8">#REF!</definedName>
    <definedName name="S32R9">#REF!</definedName>
    <definedName name="S33P1" localSheetId="2">#REF!</definedName>
    <definedName name="S33P1" localSheetId="5">#REF!</definedName>
    <definedName name="S33P1" localSheetId="7">#REF!</definedName>
    <definedName name="S33P1" localSheetId="8">#REF!</definedName>
    <definedName name="S33P1">#REF!</definedName>
    <definedName name="S33P10" localSheetId="2">#REF!</definedName>
    <definedName name="S33P10" localSheetId="5">#REF!</definedName>
    <definedName name="S33P10" localSheetId="7">#REF!</definedName>
    <definedName name="S33P10" localSheetId="8">#REF!</definedName>
    <definedName name="S33P10">#REF!</definedName>
    <definedName name="S33P11" localSheetId="2">#REF!</definedName>
    <definedName name="S33P11" localSheetId="5">#REF!</definedName>
    <definedName name="S33P11" localSheetId="7">#REF!</definedName>
    <definedName name="S33P11" localSheetId="8">#REF!</definedName>
    <definedName name="S33P11">#REF!</definedName>
    <definedName name="S33P12" localSheetId="2">#REF!</definedName>
    <definedName name="S33P12" localSheetId="5">#REF!</definedName>
    <definedName name="S33P12" localSheetId="7">#REF!</definedName>
    <definedName name="S33P12" localSheetId="8">#REF!</definedName>
    <definedName name="S33P12">#REF!</definedName>
    <definedName name="S33P13" localSheetId="2">#REF!</definedName>
    <definedName name="S33P13" localSheetId="5">#REF!</definedName>
    <definedName name="S33P13" localSheetId="7">#REF!</definedName>
    <definedName name="S33P13" localSheetId="8">#REF!</definedName>
    <definedName name="S33P13">#REF!</definedName>
    <definedName name="S33P14" localSheetId="2">#REF!</definedName>
    <definedName name="S33P14" localSheetId="5">#REF!</definedName>
    <definedName name="S33P14" localSheetId="7">#REF!</definedName>
    <definedName name="S33P14" localSheetId="8">#REF!</definedName>
    <definedName name="S33P14">#REF!</definedName>
    <definedName name="S33P15" localSheetId="2">#REF!</definedName>
    <definedName name="S33P15" localSheetId="5">#REF!</definedName>
    <definedName name="S33P15" localSheetId="7">#REF!</definedName>
    <definedName name="S33P15" localSheetId="8">#REF!</definedName>
    <definedName name="S33P15">#REF!</definedName>
    <definedName name="S33P16" localSheetId="2">#REF!</definedName>
    <definedName name="S33P16" localSheetId="5">#REF!</definedName>
    <definedName name="S33P16" localSheetId="7">#REF!</definedName>
    <definedName name="S33P16" localSheetId="8">#REF!</definedName>
    <definedName name="S33P16">#REF!</definedName>
    <definedName name="S33P17" localSheetId="2">#REF!</definedName>
    <definedName name="S33P17" localSheetId="5">#REF!</definedName>
    <definedName name="S33P17" localSheetId="7">#REF!</definedName>
    <definedName name="S33P17" localSheetId="8">#REF!</definedName>
    <definedName name="S33P17">#REF!</definedName>
    <definedName name="S33P18" localSheetId="2">#REF!</definedName>
    <definedName name="S33P18" localSheetId="5">#REF!</definedName>
    <definedName name="S33P18" localSheetId="7">#REF!</definedName>
    <definedName name="S33P18" localSheetId="8">#REF!</definedName>
    <definedName name="S33P18">#REF!</definedName>
    <definedName name="S33P19" localSheetId="2">#REF!</definedName>
    <definedName name="S33P19" localSheetId="5">#REF!</definedName>
    <definedName name="S33P19" localSheetId="7">#REF!</definedName>
    <definedName name="S33P19" localSheetId="8">#REF!</definedName>
    <definedName name="S33P19">#REF!</definedName>
    <definedName name="S33P2" localSheetId="2">#REF!</definedName>
    <definedName name="S33P2" localSheetId="5">#REF!</definedName>
    <definedName name="S33P2" localSheetId="7">#REF!</definedName>
    <definedName name="S33P2" localSheetId="8">#REF!</definedName>
    <definedName name="S33P2">#REF!</definedName>
    <definedName name="S33P20" localSheetId="2">#REF!</definedName>
    <definedName name="S33P20" localSheetId="5">#REF!</definedName>
    <definedName name="S33P20" localSheetId="7">#REF!</definedName>
    <definedName name="S33P20" localSheetId="8">#REF!</definedName>
    <definedName name="S33P20">#REF!</definedName>
    <definedName name="S33P21" localSheetId="2">#REF!</definedName>
    <definedName name="S33P21" localSheetId="5">#REF!</definedName>
    <definedName name="S33P21" localSheetId="7">#REF!</definedName>
    <definedName name="S33P21" localSheetId="8">#REF!</definedName>
    <definedName name="S33P21">#REF!</definedName>
    <definedName name="S33P22" localSheetId="2">#REF!</definedName>
    <definedName name="S33P22" localSheetId="5">#REF!</definedName>
    <definedName name="S33P22" localSheetId="7">#REF!</definedName>
    <definedName name="S33P22" localSheetId="8">#REF!</definedName>
    <definedName name="S33P22">#REF!</definedName>
    <definedName name="S33P23" localSheetId="2">#REF!</definedName>
    <definedName name="S33P23" localSheetId="5">#REF!</definedName>
    <definedName name="S33P23" localSheetId="7">#REF!</definedName>
    <definedName name="S33P23" localSheetId="8">#REF!</definedName>
    <definedName name="S33P23">#REF!</definedName>
    <definedName name="S33P24" localSheetId="2">#REF!</definedName>
    <definedName name="S33P24" localSheetId="5">#REF!</definedName>
    <definedName name="S33P24" localSheetId="7">#REF!</definedName>
    <definedName name="S33P24" localSheetId="8">#REF!</definedName>
    <definedName name="S33P24">#REF!</definedName>
    <definedName name="S33P3" localSheetId="2">#REF!</definedName>
    <definedName name="S33P3" localSheetId="5">#REF!</definedName>
    <definedName name="S33P3" localSheetId="7">#REF!</definedName>
    <definedName name="S33P3" localSheetId="8">#REF!</definedName>
    <definedName name="S33P3">#REF!</definedName>
    <definedName name="S33P4" localSheetId="2">#REF!</definedName>
    <definedName name="S33P4" localSheetId="5">#REF!</definedName>
    <definedName name="S33P4" localSheetId="7">#REF!</definedName>
    <definedName name="S33P4" localSheetId="8">#REF!</definedName>
    <definedName name="S33P4">#REF!</definedName>
    <definedName name="S33P5" localSheetId="2">#REF!</definedName>
    <definedName name="S33P5" localSheetId="5">#REF!</definedName>
    <definedName name="S33P5" localSheetId="7">#REF!</definedName>
    <definedName name="S33P5" localSheetId="8">#REF!</definedName>
    <definedName name="S33P5">#REF!</definedName>
    <definedName name="S33P6" localSheetId="2">#REF!</definedName>
    <definedName name="S33P6" localSheetId="5">#REF!</definedName>
    <definedName name="S33P6" localSheetId="7">#REF!</definedName>
    <definedName name="S33P6" localSheetId="8">#REF!</definedName>
    <definedName name="S33P6">#REF!</definedName>
    <definedName name="S33P7" localSheetId="2">#REF!</definedName>
    <definedName name="S33P7" localSheetId="5">#REF!</definedName>
    <definedName name="S33P7" localSheetId="7">#REF!</definedName>
    <definedName name="S33P7" localSheetId="8">#REF!</definedName>
    <definedName name="S33P7">#REF!</definedName>
    <definedName name="S33P8" localSheetId="2">#REF!</definedName>
    <definedName name="S33P8" localSheetId="5">#REF!</definedName>
    <definedName name="S33P8" localSheetId="7">#REF!</definedName>
    <definedName name="S33P8" localSheetId="8">#REF!</definedName>
    <definedName name="S33P8">#REF!</definedName>
    <definedName name="S33P9" localSheetId="2">#REF!</definedName>
    <definedName name="S33P9" localSheetId="5">#REF!</definedName>
    <definedName name="S33P9" localSheetId="7">#REF!</definedName>
    <definedName name="S33P9" localSheetId="8">#REF!</definedName>
    <definedName name="S33P9">#REF!</definedName>
    <definedName name="S33R1" localSheetId="2">#REF!</definedName>
    <definedName name="S33R1" localSheetId="5">#REF!</definedName>
    <definedName name="S33R1" localSheetId="7">#REF!</definedName>
    <definedName name="S33R1" localSheetId="8">#REF!</definedName>
    <definedName name="S33R1">#REF!</definedName>
    <definedName name="S33R10" localSheetId="2">#REF!</definedName>
    <definedName name="S33R10" localSheetId="5">#REF!</definedName>
    <definedName name="S33R10" localSheetId="7">#REF!</definedName>
    <definedName name="S33R10" localSheetId="8">#REF!</definedName>
    <definedName name="S33R10">#REF!</definedName>
    <definedName name="S33R11" localSheetId="2">#REF!</definedName>
    <definedName name="S33R11" localSheetId="5">#REF!</definedName>
    <definedName name="S33R11" localSheetId="7">#REF!</definedName>
    <definedName name="S33R11" localSheetId="8">#REF!</definedName>
    <definedName name="S33R11">#REF!</definedName>
    <definedName name="S33R12" localSheetId="2">#REF!</definedName>
    <definedName name="S33R12" localSheetId="5">#REF!</definedName>
    <definedName name="S33R12" localSheetId="7">#REF!</definedName>
    <definedName name="S33R12" localSheetId="8">#REF!</definedName>
    <definedName name="S33R12">#REF!</definedName>
    <definedName name="S33R13" localSheetId="2">#REF!</definedName>
    <definedName name="S33R13" localSheetId="5">#REF!</definedName>
    <definedName name="S33R13" localSheetId="7">#REF!</definedName>
    <definedName name="S33R13" localSheetId="8">#REF!</definedName>
    <definedName name="S33R13">#REF!</definedName>
    <definedName name="S33R14" localSheetId="2">#REF!</definedName>
    <definedName name="S33R14" localSheetId="5">#REF!</definedName>
    <definedName name="S33R14" localSheetId="7">#REF!</definedName>
    <definedName name="S33R14" localSheetId="8">#REF!</definedName>
    <definedName name="S33R14">#REF!</definedName>
    <definedName name="S33R15" localSheetId="2">#REF!</definedName>
    <definedName name="S33R15" localSheetId="5">#REF!</definedName>
    <definedName name="S33R15" localSheetId="7">#REF!</definedName>
    <definedName name="S33R15" localSheetId="8">#REF!</definedName>
    <definedName name="S33R15">#REF!</definedName>
    <definedName name="S33R16" localSheetId="2">#REF!</definedName>
    <definedName name="S33R16" localSheetId="5">#REF!</definedName>
    <definedName name="S33R16" localSheetId="7">#REF!</definedName>
    <definedName name="S33R16" localSheetId="8">#REF!</definedName>
    <definedName name="S33R16">#REF!</definedName>
    <definedName name="S33R17" localSheetId="2">#REF!</definedName>
    <definedName name="S33R17" localSheetId="5">#REF!</definedName>
    <definedName name="S33R17" localSheetId="7">#REF!</definedName>
    <definedName name="S33R17" localSheetId="8">#REF!</definedName>
    <definedName name="S33R17">#REF!</definedName>
    <definedName name="S33R18" localSheetId="2">#REF!</definedName>
    <definedName name="S33R18" localSheetId="5">#REF!</definedName>
    <definedName name="S33R18" localSheetId="7">#REF!</definedName>
    <definedName name="S33R18" localSheetId="8">#REF!</definedName>
    <definedName name="S33R18">#REF!</definedName>
    <definedName name="S33R19" localSheetId="2">#REF!</definedName>
    <definedName name="S33R19" localSheetId="5">#REF!</definedName>
    <definedName name="S33R19" localSheetId="7">#REF!</definedName>
    <definedName name="S33R19" localSheetId="8">#REF!</definedName>
    <definedName name="S33R19">#REF!</definedName>
    <definedName name="S33R2" localSheetId="2">#REF!</definedName>
    <definedName name="S33R2" localSheetId="5">#REF!</definedName>
    <definedName name="S33R2" localSheetId="7">#REF!</definedName>
    <definedName name="S33R2" localSheetId="8">#REF!</definedName>
    <definedName name="S33R2">#REF!</definedName>
    <definedName name="S33R20" localSheetId="2">#REF!</definedName>
    <definedName name="S33R20" localSheetId="5">#REF!</definedName>
    <definedName name="S33R20" localSheetId="7">#REF!</definedName>
    <definedName name="S33R20" localSheetId="8">#REF!</definedName>
    <definedName name="S33R20">#REF!</definedName>
    <definedName name="S33R21" localSheetId="2">#REF!</definedName>
    <definedName name="S33R21" localSheetId="5">#REF!</definedName>
    <definedName name="S33R21" localSheetId="7">#REF!</definedName>
    <definedName name="S33R21" localSheetId="8">#REF!</definedName>
    <definedName name="S33R21">#REF!</definedName>
    <definedName name="S33R22" localSheetId="2">#REF!</definedName>
    <definedName name="S33R22" localSheetId="5">#REF!</definedName>
    <definedName name="S33R22" localSheetId="7">#REF!</definedName>
    <definedName name="S33R22" localSheetId="8">#REF!</definedName>
    <definedName name="S33R22">#REF!</definedName>
    <definedName name="S33R23" localSheetId="2">#REF!</definedName>
    <definedName name="S33R23" localSheetId="5">#REF!</definedName>
    <definedName name="S33R23" localSheetId="7">#REF!</definedName>
    <definedName name="S33R23" localSheetId="8">#REF!</definedName>
    <definedName name="S33R23">#REF!</definedName>
    <definedName name="S33R24" localSheetId="2">#REF!</definedName>
    <definedName name="S33R24" localSheetId="5">#REF!</definedName>
    <definedName name="S33R24" localSheetId="7">#REF!</definedName>
    <definedName name="S33R24" localSheetId="8">#REF!</definedName>
    <definedName name="S33R24">#REF!</definedName>
    <definedName name="S33R3" localSheetId="2">#REF!</definedName>
    <definedName name="S33R3" localSheetId="5">#REF!</definedName>
    <definedName name="S33R3" localSheetId="7">#REF!</definedName>
    <definedName name="S33R3" localSheetId="8">#REF!</definedName>
    <definedName name="S33R3">#REF!</definedName>
    <definedName name="S33R4" localSheetId="2">#REF!</definedName>
    <definedName name="S33R4" localSheetId="5">#REF!</definedName>
    <definedName name="S33R4" localSheetId="7">#REF!</definedName>
    <definedName name="S33R4" localSheetId="8">#REF!</definedName>
    <definedName name="S33R4">#REF!</definedName>
    <definedName name="S33R5" localSheetId="2">#REF!</definedName>
    <definedName name="S33R5" localSheetId="5">#REF!</definedName>
    <definedName name="S33R5" localSheetId="7">#REF!</definedName>
    <definedName name="S33R5" localSheetId="8">#REF!</definedName>
    <definedName name="S33R5">#REF!</definedName>
    <definedName name="S33R6" localSheetId="2">#REF!</definedName>
    <definedName name="S33R6" localSheetId="5">#REF!</definedName>
    <definedName name="S33R6" localSheetId="7">#REF!</definedName>
    <definedName name="S33R6" localSheetId="8">#REF!</definedName>
    <definedName name="S33R6">#REF!</definedName>
    <definedName name="S33R7" localSheetId="2">#REF!</definedName>
    <definedName name="S33R7" localSheetId="5">#REF!</definedName>
    <definedName name="S33R7" localSheetId="7">#REF!</definedName>
    <definedName name="S33R7" localSheetId="8">#REF!</definedName>
    <definedName name="S33R7">#REF!</definedName>
    <definedName name="S33R8" localSheetId="2">#REF!</definedName>
    <definedName name="S33R8" localSheetId="5">#REF!</definedName>
    <definedName name="S33R8" localSheetId="7">#REF!</definedName>
    <definedName name="S33R8" localSheetId="8">#REF!</definedName>
    <definedName name="S33R8">#REF!</definedName>
    <definedName name="S33R9" localSheetId="2">#REF!</definedName>
    <definedName name="S33R9" localSheetId="5">#REF!</definedName>
    <definedName name="S33R9" localSheetId="7">#REF!</definedName>
    <definedName name="S33R9" localSheetId="8">#REF!</definedName>
    <definedName name="S33R9">#REF!</definedName>
    <definedName name="S34P1" localSheetId="2">#REF!</definedName>
    <definedName name="S34P1" localSheetId="5">#REF!</definedName>
    <definedName name="S34P1" localSheetId="7">#REF!</definedName>
    <definedName name="S34P1" localSheetId="8">#REF!</definedName>
    <definedName name="S34P1">#REF!</definedName>
    <definedName name="S34P10" localSheetId="2">#REF!</definedName>
    <definedName name="S34P10" localSheetId="5">#REF!</definedName>
    <definedName name="S34P10" localSheetId="7">#REF!</definedName>
    <definedName name="S34P10" localSheetId="8">#REF!</definedName>
    <definedName name="S34P10">#REF!</definedName>
    <definedName name="S34P11" localSheetId="2">#REF!</definedName>
    <definedName name="S34P11" localSheetId="5">#REF!</definedName>
    <definedName name="S34P11" localSheetId="7">#REF!</definedName>
    <definedName name="S34P11" localSheetId="8">#REF!</definedName>
    <definedName name="S34P11">#REF!</definedName>
    <definedName name="S34P12" localSheetId="2">#REF!</definedName>
    <definedName name="S34P12" localSheetId="5">#REF!</definedName>
    <definedName name="S34P12" localSheetId="7">#REF!</definedName>
    <definedName name="S34P12" localSheetId="8">#REF!</definedName>
    <definedName name="S34P12">#REF!</definedName>
    <definedName name="S34P13" localSheetId="2">#REF!</definedName>
    <definedName name="S34P13" localSheetId="5">#REF!</definedName>
    <definedName name="S34P13" localSheetId="7">#REF!</definedName>
    <definedName name="S34P13" localSheetId="8">#REF!</definedName>
    <definedName name="S34P13">#REF!</definedName>
    <definedName name="S34P14" localSheetId="2">#REF!</definedName>
    <definedName name="S34P14" localSheetId="5">#REF!</definedName>
    <definedName name="S34P14" localSheetId="7">#REF!</definedName>
    <definedName name="S34P14" localSheetId="8">#REF!</definedName>
    <definedName name="S34P14">#REF!</definedName>
    <definedName name="S34P15" localSheetId="2">#REF!</definedName>
    <definedName name="S34P15" localSheetId="5">#REF!</definedName>
    <definedName name="S34P15" localSheetId="7">#REF!</definedName>
    <definedName name="S34P15" localSheetId="8">#REF!</definedName>
    <definedName name="S34P15">#REF!</definedName>
    <definedName name="S34P16" localSheetId="2">#REF!</definedName>
    <definedName name="S34P16" localSheetId="5">#REF!</definedName>
    <definedName name="S34P16" localSheetId="7">#REF!</definedName>
    <definedName name="S34P16" localSheetId="8">#REF!</definedName>
    <definedName name="S34P16">#REF!</definedName>
    <definedName name="S34P17" localSheetId="2">#REF!</definedName>
    <definedName name="S34P17" localSheetId="5">#REF!</definedName>
    <definedName name="S34P17" localSheetId="7">#REF!</definedName>
    <definedName name="S34P17" localSheetId="8">#REF!</definedName>
    <definedName name="S34P17">#REF!</definedName>
    <definedName name="S34P18" localSheetId="2">#REF!</definedName>
    <definedName name="S34P18" localSheetId="5">#REF!</definedName>
    <definedName name="S34P18" localSheetId="7">#REF!</definedName>
    <definedName name="S34P18" localSheetId="8">#REF!</definedName>
    <definedName name="S34P18">#REF!</definedName>
    <definedName name="S34P19" localSheetId="2">#REF!</definedName>
    <definedName name="S34P19" localSheetId="5">#REF!</definedName>
    <definedName name="S34P19" localSheetId="7">#REF!</definedName>
    <definedName name="S34P19" localSheetId="8">#REF!</definedName>
    <definedName name="S34P19">#REF!</definedName>
    <definedName name="S34P2" localSheetId="2">#REF!</definedName>
    <definedName name="S34P2" localSheetId="5">#REF!</definedName>
    <definedName name="S34P2" localSheetId="7">#REF!</definedName>
    <definedName name="S34P2" localSheetId="8">#REF!</definedName>
    <definedName name="S34P2">#REF!</definedName>
    <definedName name="S34P20" localSheetId="2">#REF!</definedName>
    <definedName name="S34P20" localSheetId="5">#REF!</definedName>
    <definedName name="S34P20" localSheetId="7">#REF!</definedName>
    <definedName name="S34P20" localSheetId="8">#REF!</definedName>
    <definedName name="S34P20">#REF!</definedName>
    <definedName name="S34P21" localSheetId="2">#REF!</definedName>
    <definedName name="S34P21" localSheetId="5">#REF!</definedName>
    <definedName name="S34P21" localSheetId="7">#REF!</definedName>
    <definedName name="S34P21" localSheetId="8">#REF!</definedName>
    <definedName name="S34P21">#REF!</definedName>
    <definedName name="S34P22" localSheetId="2">#REF!</definedName>
    <definedName name="S34P22" localSheetId="5">#REF!</definedName>
    <definedName name="S34P22" localSheetId="7">#REF!</definedName>
    <definedName name="S34P22" localSheetId="8">#REF!</definedName>
    <definedName name="S34P22">#REF!</definedName>
    <definedName name="S34P23" localSheetId="2">#REF!</definedName>
    <definedName name="S34P23" localSheetId="5">#REF!</definedName>
    <definedName name="S34P23" localSheetId="7">#REF!</definedName>
    <definedName name="S34P23" localSheetId="8">#REF!</definedName>
    <definedName name="S34P23">#REF!</definedName>
    <definedName name="S34P24" localSheetId="2">#REF!</definedName>
    <definedName name="S34P24" localSheetId="5">#REF!</definedName>
    <definedName name="S34P24" localSheetId="7">#REF!</definedName>
    <definedName name="S34P24" localSheetId="8">#REF!</definedName>
    <definedName name="S34P24">#REF!</definedName>
    <definedName name="S34P3" localSheetId="2">#REF!</definedName>
    <definedName name="S34P3" localSheetId="5">#REF!</definedName>
    <definedName name="S34P3" localSheetId="7">#REF!</definedName>
    <definedName name="S34P3" localSheetId="8">#REF!</definedName>
    <definedName name="S34P3">#REF!</definedName>
    <definedName name="S34P4" localSheetId="2">#REF!</definedName>
    <definedName name="S34P4" localSheetId="5">#REF!</definedName>
    <definedName name="S34P4" localSheetId="7">#REF!</definedName>
    <definedName name="S34P4" localSheetId="8">#REF!</definedName>
    <definedName name="S34P4">#REF!</definedName>
    <definedName name="S34P5" localSheetId="2">#REF!</definedName>
    <definedName name="S34P5" localSheetId="5">#REF!</definedName>
    <definedName name="S34P5" localSheetId="7">#REF!</definedName>
    <definedName name="S34P5" localSheetId="8">#REF!</definedName>
    <definedName name="S34P5">#REF!</definedName>
    <definedName name="S34P6" localSheetId="2">#REF!</definedName>
    <definedName name="S34P6" localSheetId="5">#REF!</definedName>
    <definedName name="S34P6" localSheetId="7">#REF!</definedName>
    <definedName name="S34P6" localSheetId="8">#REF!</definedName>
    <definedName name="S34P6">#REF!</definedName>
    <definedName name="S34P7" localSheetId="2">#REF!</definedName>
    <definedName name="S34P7" localSheetId="5">#REF!</definedName>
    <definedName name="S34P7" localSheetId="7">#REF!</definedName>
    <definedName name="S34P7" localSheetId="8">#REF!</definedName>
    <definedName name="S34P7">#REF!</definedName>
    <definedName name="S34P8" localSheetId="2">#REF!</definedName>
    <definedName name="S34P8" localSheetId="5">#REF!</definedName>
    <definedName name="S34P8" localSheetId="7">#REF!</definedName>
    <definedName name="S34P8" localSheetId="8">#REF!</definedName>
    <definedName name="S34P8">#REF!</definedName>
    <definedName name="S34P9" localSheetId="2">#REF!</definedName>
    <definedName name="S34P9" localSheetId="5">#REF!</definedName>
    <definedName name="S34P9" localSheetId="7">#REF!</definedName>
    <definedName name="S34P9" localSheetId="8">#REF!</definedName>
    <definedName name="S34P9">#REF!</definedName>
    <definedName name="S34R1" localSheetId="2">#REF!</definedName>
    <definedName name="S34R1" localSheetId="5">#REF!</definedName>
    <definedName name="S34R1" localSheetId="7">#REF!</definedName>
    <definedName name="S34R1" localSheetId="8">#REF!</definedName>
    <definedName name="S34R1">#REF!</definedName>
    <definedName name="S34R10" localSheetId="2">#REF!</definedName>
    <definedName name="S34R10" localSheetId="5">#REF!</definedName>
    <definedName name="S34R10" localSheetId="7">#REF!</definedName>
    <definedName name="S34R10" localSheetId="8">#REF!</definedName>
    <definedName name="S34R10">#REF!</definedName>
    <definedName name="S34R11" localSheetId="2">#REF!</definedName>
    <definedName name="S34R11" localSheetId="5">#REF!</definedName>
    <definedName name="S34R11" localSheetId="7">#REF!</definedName>
    <definedName name="S34R11" localSheetId="8">#REF!</definedName>
    <definedName name="S34R11">#REF!</definedName>
    <definedName name="S34R12" localSheetId="2">#REF!</definedName>
    <definedName name="S34R12" localSheetId="5">#REF!</definedName>
    <definedName name="S34R12" localSheetId="7">#REF!</definedName>
    <definedName name="S34R12" localSheetId="8">#REF!</definedName>
    <definedName name="S34R12">#REF!</definedName>
    <definedName name="S34R13" localSheetId="2">#REF!</definedName>
    <definedName name="S34R13" localSheetId="5">#REF!</definedName>
    <definedName name="S34R13" localSheetId="7">#REF!</definedName>
    <definedName name="S34R13" localSheetId="8">#REF!</definedName>
    <definedName name="S34R13">#REF!</definedName>
    <definedName name="S34R14" localSheetId="2">#REF!</definedName>
    <definedName name="S34R14" localSheetId="5">#REF!</definedName>
    <definedName name="S34R14" localSheetId="7">#REF!</definedName>
    <definedName name="S34R14" localSheetId="8">#REF!</definedName>
    <definedName name="S34R14">#REF!</definedName>
    <definedName name="S34R15" localSheetId="2">#REF!</definedName>
    <definedName name="S34R15" localSheetId="5">#REF!</definedName>
    <definedName name="S34R15" localSheetId="7">#REF!</definedName>
    <definedName name="S34R15" localSheetId="8">#REF!</definedName>
    <definedName name="S34R15">#REF!</definedName>
    <definedName name="S34R16" localSheetId="2">#REF!</definedName>
    <definedName name="S34R16" localSheetId="5">#REF!</definedName>
    <definedName name="S34R16" localSheetId="7">#REF!</definedName>
    <definedName name="S34R16" localSheetId="8">#REF!</definedName>
    <definedName name="S34R16">#REF!</definedName>
    <definedName name="S34R17" localSheetId="2">#REF!</definedName>
    <definedName name="S34R17" localSheetId="5">#REF!</definedName>
    <definedName name="S34R17" localSheetId="7">#REF!</definedName>
    <definedName name="S34R17" localSheetId="8">#REF!</definedName>
    <definedName name="S34R17">#REF!</definedName>
    <definedName name="S34R18" localSheetId="2">#REF!</definedName>
    <definedName name="S34R18" localSheetId="5">#REF!</definedName>
    <definedName name="S34R18" localSheetId="7">#REF!</definedName>
    <definedName name="S34R18" localSheetId="8">#REF!</definedName>
    <definedName name="S34R18">#REF!</definedName>
    <definedName name="S34R19" localSheetId="2">#REF!</definedName>
    <definedName name="S34R19" localSheetId="5">#REF!</definedName>
    <definedName name="S34R19" localSheetId="7">#REF!</definedName>
    <definedName name="S34R19" localSheetId="8">#REF!</definedName>
    <definedName name="S34R19">#REF!</definedName>
    <definedName name="S34R2" localSheetId="2">#REF!</definedName>
    <definedName name="S34R2" localSheetId="5">#REF!</definedName>
    <definedName name="S34R2" localSheetId="7">#REF!</definedName>
    <definedName name="S34R2" localSheetId="8">#REF!</definedName>
    <definedName name="S34R2">#REF!</definedName>
    <definedName name="S34R20" localSheetId="2">#REF!</definedName>
    <definedName name="S34R20" localSheetId="5">#REF!</definedName>
    <definedName name="S34R20" localSheetId="7">#REF!</definedName>
    <definedName name="S34R20" localSheetId="8">#REF!</definedName>
    <definedName name="S34R20">#REF!</definedName>
    <definedName name="S34R21" localSheetId="2">#REF!</definedName>
    <definedName name="S34R21" localSheetId="5">#REF!</definedName>
    <definedName name="S34R21" localSheetId="7">#REF!</definedName>
    <definedName name="S34R21" localSheetId="8">#REF!</definedName>
    <definedName name="S34R21">#REF!</definedName>
    <definedName name="S34R22" localSheetId="2">#REF!</definedName>
    <definedName name="S34R22" localSheetId="5">#REF!</definedName>
    <definedName name="S34R22" localSheetId="7">#REF!</definedName>
    <definedName name="S34R22" localSheetId="8">#REF!</definedName>
    <definedName name="S34R22">#REF!</definedName>
    <definedName name="S34R23" localSheetId="2">#REF!</definedName>
    <definedName name="S34R23" localSheetId="5">#REF!</definedName>
    <definedName name="S34R23" localSheetId="7">#REF!</definedName>
    <definedName name="S34R23" localSheetId="8">#REF!</definedName>
    <definedName name="S34R23">#REF!</definedName>
    <definedName name="S34R24" localSheetId="2">#REF!</definedName>
    <definedName name="S34R24" localSheetId="5">#REF!</definedName>
    <definedName name="S34R24" localSheetId="7">#REF!</definedName>
    <definedName name="S34R24" localSheetId="8">#REF!</definedName>
    <definedName name="S34R24">#REF!</definedName>
    <definedName name="S34R3" localSheetId="2">#REF!</definedName>
    <definedName name="S34R3" localSheetId="5">#REF!</definedName>
    <definedName name="S34R3" localSheetId="7">#REF!</definedName>
    <definedName name="S34R3" localSheetId="8">#REF!</definedName>
    <definedName name="S34R3">#REF!</definedName>
    <definedName name="S34R4" localSheetId="2">#REF!</definedName>
    <definedName name="S34R4" localSheetId="5">#REF!</definedName>
    <definedName name="S34R4" localSheetId="7">#REF!</definedName>
    <definedName name="S34R4" localSheetId="8">#REF!</definedName>
    <definedName name="S34R4">#REF!</definedName>
    <definedName name="S34R5" localSheetId="2">#REF!</definedName>
    <definedName name="S34R5" localSheetId="5">#REF!</definedName>
    <definedName name="S34R5" localSheetId="7">#REF!</definedName>
    <definedName name="S34R5" localSheetId="8">#REF!</definedName>
    <definedName name="S34R5">#REF!</definedName>
    <definedName name="S34R6" localSheetId="2">#REF!</definedName>
    <definedName name="S34R6" localSheetId="5">#REF!</definedName>
    <definedName name="S34R6" localSheetId="7">#REF!</definedName>
    <definedName name="S34R6" localSheetId="8">#REF!</definedName>
    <definedName name="S34R6">#REF!</definedName>
    <definedName name="S34R7" localSheetId="2">#REF!</definedName>
    <definedName name="S34R7" localSheetId="5">#REF!</definedName>
    <definedName name="S34R7" localSheetId="7">#REF!</definedName>
    <definedName name="S34R7" localSheetId="8">#REF!</definedName>
    <definedName name="S34R7">#REF!</definedName>
    <definedName name="S34R8" localSheetId="2">#REF!</definedName>
    <definedName name="S34R8" localSheetId="5">#REF!</definedName>
    <definedName name="S34R8" localSheetId="7">#REF!</definedName>
    <definedName name="S34R8" localSheetId="8">#REF!</definedName>
    <definedName name="S34R8">#REF!</definedName>
    <definedName name="S34R9" localSheetId="2">#REF!</definedName>
    <definedName name="S34R9" localSheetId="5">#REF!</definedName>
    <definedName name="S34R9" localSheetId="7">#REF!</definedName>
    <definedName name="S34R9" localSheetId="8">#REF!</definedName>
    <definedName name="S34R9">#REF!</definedName>
    <definedName name="S35P1" localSheetId="2">#REF!</definedName>
    <definedName name="S35P1" localSheetId="5">#REF!</definedName>
    <definedName name="S35P1" localSheetId="7">#REF!</definedName>
    <definedName name="S35P1" localSheetId="8">#REF!</definedName>
    <definedName name="S35P1">#REF!</definedName>
    <definedName name="S35P10" localSheetId="2">#REF!</definedName>
    <definedName name="S35P10" localSheetId="5">#REF!</definedName>
    <definedName name="S35P10" localSheetId="7">#REF!</definedName>
    <definedName name="S35P10" localSheetId="8">#REF!</definedName>
    <definedName name="S35P10">#REF!</definedName>
    <definedName name="S35P11" localSheetId="2">#REF!</definedName>
    <definedName name="S35P11" localSheetId="5">#REF!</definedName>
    <definedName name="S35P11" localSheetId="7">#REF!</definedName>
    <definedName name="S35P11" localSheetId="8">#REF!</definedName>
    <definedName name="S35P11">#REF!</definedName>
    <definedName name="S35P12" localSheetId="2">#REF!</definedName>
    <definedName name="S35P12" localSheetId="5">#REF!</definedName>
    <definedName name="S35P12" localSheetId="7">#REF!</definedName>
    <definedName name="S35P12" localSheetId="8">#REF!</definedName>
    <definedName name="S35P12">#REF!</definedName>
    <definedName name="S35P13" localSheetId="2">#REF!</definedName>
    <definedName name="S35P13" localSheetId="5">#REF!</definedName>
    <definedName name="S35P13" localSheetId="7">#REF!</definedName>
    <definedName name="S35P13" localSheetId="8">#REF!</definedName>
    <definedName name="S35P13">#REF!</definedName>
    <definedName name="S35P14" localSheetId="2">#REF!</definedName>
    <definedName name="S35P14" localSheetId="5">#REF!</definedName>
    <definedName name="S35P14" localSheetId="7">#REF!</definedName>
    <definedName name="S35P14" localSheetId="8">#REF!</definedName>
    <definedName name="S35P14">#REF!</definedName>
    <definedName name="S35P15" localSheetId="2">#REF!</definedName>
    <definedName name="S35P15" localSheetId="5">#REF!</definedName>
    <definedName name="S35P15" localSheetId="7">#REF!</definedName>
    <definedName name="S35P15" localSheetId="8">#REF!</definedName>
    <definedName name="S35P15">#REF!</definedName>
    <definedName name="S35P16" localSheetId="2">#REF!</definedName>
    <definedName name="S35P16" localSheetId="5">#REF!</definedName>
    <definedName name="S35P16" localSheetId="7">#REF!</definedName>
    <definedName name="S35P16" localSheetId="8">#REF!</definedName>
    <definedName name="S35P16">#REF!</definedName>
    <definedName name="S35P17" localSheetId="2">#REF!</definedName>
    <definedName name="S35P17" localSheetId="5">#REF!</definedName>
    <definedName name="S35P17" localSheetId="7">#REF!</definedName>
    <definedName name="S35P17" localSheetId="8">#REF!</definedName>
    <definedName name="S35P17">#REF!</definedName>
    <definedName name="S35P18" localSheetId="2">#REF!</definedName>
    <definedName name="S35P18" localSheetId="5">#REF!</definedName>
    <definedName name="S35P18" localSheetId="7">#REF!</definedName>
    <definedName name="S35P18" localSheetId="8">#REF!</definedName>
    <definedName name="S35P18">#REF!</definedName>
    <definedName name="S35P19" localSheetId="2">#REF!</definedName>
    <definedName name="S35P19" localSheetId="5">#REF!</definedName>
    <definedName name="S35P19" localSheetId="7">#REF!</definedName>
    <definedName name="S35P19" localSheetId="8">#REF!</definedName>
    <definedName name="S35P19">#REF!</definedName>
    <definedName name="S35P2" localSheetId="2">#REF!</definedName>
    <definedName name="S35P2" localSheetId="5">#REF!</definedName>
    <definedName name="S35P2" localSheetId="7">#REF!</definedName>
    <definedName name="S35P2" localSheetId="8">#REF!</definedName>
    <definedName name="S35P2">#REF!</definedName>
    <definedName name="S35P20" localSheetId="2">#REF!</definedName>
    <definedName name="S35P20" localSheetId="5">#REF!</definedName>
    <definedName name="S35P20" localSheetId="7">#REF!</definedName>
    <definedName name="S35P20" localSheetId="8">#REF!</definedName>
    <definedName name="S35P20">#REF!</definedName>
    <definedName name="S35P21" localSheetId="2">#REF!</definedName>
    <definedName name="S35P21" localSheetId="5">#REF!</definedName>
    <definedName name="S35P21" localSheetId="7">#REF!</definedName>
    <definedName name="S35P21" localSheetId="8">#REF!</definedName>
    <definedName name="S35P21">#REF!</definedName>
    <definedName name="S35P22" localSheetId="2">#REF!</definedName>
    <definedName name="S35P22" localSheetId="5">#REF!</definedName>
    <definedName name="S35P22" localSheetId="7">#REF!</definedName>
    <definedName name="S35P22" localSheetId="8">#REF!</definedName>
    <definedName name="S35P22">#REF!</definedName>
    <definedName name="S35P23" localSheetId="2">#REF!</definedName>
    <definedName name="S35P23" localSheetId="5">#REF!</definedName>
    <definedName name="S35P23" localSheetId="7">#REF!</definedName>
    <definedName name="S35P23" localSheetId="8">#REF!</definedName>
    <definedName name="S35P23">#REF!</definedName>
    <definedName name="S35P24" localSheetId="2">#REF!</definedName>
    <definedName name="S35P24" localSheetId="5">#REF!</definedName>
    <definedName name="S35P24" localSheetId="7">#REF!</definedName>
    <definedName name="S35P24" localSheetId="8">#REF!</definedName>
    <definedName name="S35P24">#REF!</definedName>
    <definedName name="S35P3" localSheetId="2">#REF!</definedName>
    <definedName name="S35P3" localSheetId="5">#REF!</definedName>
    <definedName name="S35P3" localSheetId="7">#REF!</definedName>
    <definedName name="S35P3" localSheetId="8">#REF!</definedName>
    <definedName name="S35P3">#REF!</definedName>
    <definedName name="S35P4" localSheetId="2">#REF!</definedName>
    <definedName name="S35P4" localSheetId="5">#REF!</definedName>
    <definedName name="S35P4" localSheetId="7">#REF!</definedName>
    <definedName name="S35P4" localSheetId="8">#REF!</definedName>
    <definedName name="S35P4">#REF!</definedName>
    <definedName name="S35P5" localSheetId="2">#REF!</definedName>
    <definedName name="S35P5" localSheetId="5">#REF!</definedName>
    <definedName name="S35P5" localSheetId="7">#REF!</definedName>
    <definedName name="S35P5" localSheetId="8">#REF!</definedName>
    <definedName name="S35P5">#REF!</definedName>
    <definedName name="S35P6" localSheetId="2">#REF!</definedName>
    <definedName name="S35P6" localSheetId="5">#REF!</definedName>
    <definedName name="S35P6" localSheetId="7">#REF!</definedName>
    <definedName name="S35P6" localSheetId="8">#REF!</definedName>
    <definedName name="S35P6">#REF!</definedName>
    <definedName name="S35P7" localSheetId="2">#REF!</definedName>
    <definedName name="S35P7" localSheetId="5">#REF!</definedName>
    <definedName name="S35P7" localSheetId="7">#REF!</definedName>
    <definedName name="S35P7" localSheetId="8">#REF!</definedName>
    <definedName name="S35P7">#REF!</definedName>
    <definedName name="S35P8" localSheetId="2">#REF!</definedName>
    <definedName name="S35P8" localSheetId="5">#REF!</definedName>
    <definedName name="S35P8" localSheetId="7">#REF!</definedName>
    <definedName name="S35P8" localSheetId="8">#REF!</definedName>
    <definedName name="S35P8">#REF!</definedName>
    <definedName name="S35P9" localSheetId="2">#REF!</definedName>
    <definedName name="S35P9" localSheetId="5">#REF!</definedName>
    <definedName name="S35P9" localSheetId="7">#REF!</definedName>
    <definedName name="S35P9" localSheetId="8">#REF!</definedName>
    <definedName name="S35P9">#REF!</definedName>
    <definedName name="S35R1" localSheetId="2">#REF!</definedName>
    <definedName name="S35R1" localSheetId="5">#REF!</definedName>
    <definedName name="S35R1" localSheetId="7">#REF!</definedName>
    <definedName name="S35R1" localSheetId="8">#REF!</definedName>
    <definedName name="S35R1">#REF!</definedName>
    <definedName name="S35R10" localSheetId="2">#REF!</definedName>
    <definedName name="S35R10" localSheetId="5">#REF!</definedName>
    <definedName name="S35R10" localSheetId="7">#REF!</definedName>
    <definedName name="S35R10" localSheetId="8">#REF!</definedName>
    <definedName name="S35R10">#REF!</definedName>
    <definedName name="S35R11" localSheetId="2">#REF!</definedName>
    <definedName name="S35R11" localSheetId="5">#REF!</definedName>
    <definedName name="S35R11" localSheetId="7">#REF!</definedName>
    <definedName name="S35R11" localSheetId="8">#REF!</definedName>
    <definedName name="S35R11">#REF!</definedName>
    <definedName name="S35R12" localSheetId="2">#REF!</definedName>
    <definedName name="S35R12" localSheetId="5">#REF!</definedName>
    <definedName name="S35R12" localSheetId="7">#REF!</definedName>
    <definedName name="S35R12" localSheetId="8">#REF!</definedName>
    <definedName name="S35R12">#REF!</definedName>
    <definedName name="S35R13" localSheetId="2">#REF!</definedName>
    <definedName name="S35R13" localSheetId="5">#REF!</definedName>
    <definedName name="S35R13" localSheetId="7">#REF!</definedName>
    <definedName name="S35R13" localSheetId="8">#REF!</definedName>
    <definedName name="S35R13">#REF!</definedName>
    <definedName name="S35R14" localSheetId="2">#REF!</definedName>
    <definedName name="S35R14" localSheetId="5">#REF!</definedName>
    <definedName name="S35R14" localSheetId="7">#REF!</definedName>
    <definedName name="S35R14" localSheetId="8">#REF!</definedName>
    <definedName name="S35R14">#REF!</definedName>
    <definedName name="S35R15" localSheetId="2">#REF!</definedName>
    <definedName name="S35R15" localSheetId="5">#REF!</definedName>
    <definedName name="S35R15" localSheetId="7">#REF!</definedName>
    <definedName name="S35R15" localSheetId="8">#REF!</definedName>
    <definedName name="S35R15">#REF!</definedName>
    <definedName name="S35R16" localSheetId="2">#REF!</definedName>
    <definedName name="S35R16" localSheetId="5">#REF!</definedName>
    <definedName name="S35R16" localSheetId="7">#REF!</definedName>
    <definedName name="S35R16" localSheetId="8">#REF!</definedName>
    <definedName name="S35R16">#REF!</definedName>
    <definedName name="S35R17" localSheetId="2">#REF!</definedName>
    <definedName name="S35R17" localSheetId="5">#REF!</definedName>
    <definedName name="S35R17" localSheetId="7">#REF!</definedName>
    <definedName name="S35R17" localSheetId="8">#REF!</definedName>
    <definedName name="S35R17">#REF!</definedName>
    <definedName name="S35R18" localSheetId="2">#REF!</definedName>
    <definedName name="S35R18" localSheetId="5">#REF!</definedName>
    <definedName name="S35R18" localSheetId="7">#REF!</definedName>
    <definedName name="S35R18" localSheetId="8">#REF!</definedName>
    <definedName name="S35R18">#REF!</definedName>
    <definedName name="S35R19" localSheetId="2">#REF!</definedName>
    <definedName name="S35R19" localSheetId="5">#REF!</definedName>
    <definedName name="S35R19" localSheetId="7">#REF!</definedName>
    <definedName name="S35R19" localSheetId="8">#REF!</definedName>
    <definedName name="S35R19">#REF!</definedName>
    <definedName name="S35R2" localSheetId="2">#REF!</definedName>
    <definedName name="S35R2" localSheetId="5">#REF!</definedName>
    <definedName name="S35R2" localSheetId="7">#REF!</definedName>
    <definedName name="S35R2" localSheetId="8">#REF!</definedName>
    <definedName name="S35R2">#REF!</definedName>
    <definedName name="S35R20" localSheetId="2">#REF!</definedName>
    <definedName name="S35R20" localSheetId="5">#REF!</definedName>
    <definedName name="S35R20" localSheetId="7">#REF!</definedName>
    <definedName name="S35R20" localSheetId="8">#REF!</definedName>
    <definedName name="S35R20">#REF!</definedName>
    <definedName name="S35R21" localSheetId="2">#REF!</definedName>
    <definedName name="S35R21" localSheetId="5">#REF!</definedName>
    <definedName name="S35R21" localSheetId="7">#REF!</definedName>
    <definedName name="S35R21" localSheetId="8">#REF!</definedName>
    <definedName name="S35R21">#REF!</definedName>
    <definedName name="S35R22" localSheetId="2">#REF!</definedName>
    <definedName name="S35R22" localSheetId="5">#REF!</definedName>
    <definedName name="S35R22" localSheetId="7">#REF!</definedName>
    <definedName name="S35R22" localSheetId="8">#REF!</definedName>
    <definedName name="S35R22">#REF!</definedName>
    <definedName name="S35R23" localSheetId="2">#REF!</definedName>
    <definedName name="S35R23" localSheetId="5">#REF!</definedName>
    <definedName name="S35R23" localSheetId="7">#REF!</definedName>
    <definedName name="S35R23" localSheetId="8">#REF!</definedName>
    <definedName name="S35R23">#REF!</definedName>
    <definedName name="S35R24" localSheetId="2">#REF!</definedName>
    <definedName name="S35R24" localSheetId="5">#REF!</definedName>
    <definedName name="S35R24" localSheetId="7">#REF!</definedName>
    <definedName name="S35R24" localSheetId="8">#REF!</definedName>
    <definedName name="S35R24">#REF!</definedName>
    <definedName name="S35R3" localSheetId="2">#REF!</definedName>
    <definedName name="S35R3" localSheetId="5">#REF!</definedName>
    <definedName name="S35R3" localSheetId="7">#REF!</definedName>
    <definedName name="S35R3" localSheetId="8">#REF!</definedName>
    <definedName name="S35R3">#REF!</definedName>
    <definedName name="S35R4" localSheetId="2">#REF!</definedName>
    <definedName name="S35R4" localSheetId="5">#REF!</definedName>
    <definedName name="S35R4" localSheetId="7">#REF!</definedName>
    <definedName name="S35R4" localSheetId="8">#REF!</definedName>
    <definedName name="S35R4">#REF!</definedName>
    <definedName name="S35R5" localSheetId="2">#REF!</definedName>
    <definedName name="S35R5" localSheetId="5">#REF!</definedName>
    <definedName name="S35R5" localSheetId="7">#REF!</definedName>
    <definedName name="S35R5" localSheetId="8">#REF!</definedName>
    <definedName name="S35R5">#REF!</definedName>
    <definedName name="S35R6" localSheetId="2">#REF!</definedName>
    <definedName name="S35R6" localSheetId="5">#REF!</definedName>
    <definedName name="S35R6" localSheetId="7">#REF!</definedName>
    <definedName name="S35R6" localSheetId="8">#REF!</definedName>
    <definedName name="S35R6">#REF!</definedName>
    <definedName name="S35R7" localSheetId="2">#REF!</definedName>
    <definedName name="S35R7" localSheetId="5">#REF!</definedName>
    <definedName name="S35R7" localSheetId="7">#REF!</definedName>
    <definedName name="S35R7" localSheetId="8">#REF!</definedName>
    <definedName name="S35R7">#REF!</definedName>
    <definedName name="S35R8" localSheetId="2">#REF!</definedName>
    <definedName name="S35R8" localSheetId="5">#REF!</definedName>
    <definedName name="S35R8" localSheetId="7">#REF!</definedName>
    <definedName name="S35R8" localSheetId="8">#REF!</definedName>
    <definedName name="S35R8">#REF!</definedName>
    <definedName name="S35R9" localSheetId="2">#REF!</definedName>
    <definedName name="S35R9" localSheetId="5">#REF!</definedName>
    <definedName name="S35R9" localSheetId="7">#REF!</definedName>
    <definedName name="S35R9" localSheetId="8">#REF!</definedName>
    <definedName name="S35R9">#REF!</definedName>
    <definedName name="S36P1" localSheetId="2">#REF!</definedName>
    <definedName name="S36P1" localSheetId="5">#REF!</definedName>
    <definedName name="S36P1" localSheetId="7">#REF!</definedName>
    <definedName name="S36P1" localSheetId="8">#REF!</definedName>
    <definedName name="S36P1">#REF!</definedName>
    <definedName name="S36P10" localSheetId="2">#REF!</definedName>
    <definedName name="S36P10" localSheetId="5">#REF!</definedName>
    <definedName name="S36P10" localSheetId="7">#REF!</definedName>
    <definedName name="S36P10" localSheetId="8">#REF!</definedName>
    <definedName name="S36P10">#REF!</definedName>
    <definedName name="S36P11" localSheetId="2">#REF!</definedName>
    <definedName name="S36P11" localSheetId="5">#REF!</definedName>
    <definedName name="S36P11" localSheetId="7">#REF!</definedName>
    <definedName name="S36P11" localSheetId="8">#REF!</definedName>
    <definedName name="S36P11">#REF!</definedName>
    <definedName name="S36P12" localSheetId="2">#REF!</definedName>
    <definedName name="S36P12" localSheetId="5">#REF!</definedName>
    <definedName name="S36P12" localSheetId="7">#REF!</definedName>
    <definedName name="S36P12" localSheetId="8">#REF!</definedName>
    <definedName name="S36P12">#REF!</definedName>
    <definedName name="S36P13" localSheetId="2">#REF!</definedName>
    <definedName name="S36P13" localSheetId="5">#REF!</definedName>
    <definedName name="S36P13" localSheetId="7">#REF!</definedName>
    <definedName name="S36P13" localSheetId="8">#REF!</definedName>
    <definedName name="S36P13">#REF!</definedName>
    <definedName name="S36P14" localSheetId="2">#REF!</definedName>
    <definedName name="S36P14" localSheetId="5">#REF!</definedName>
    <definedName name="S36P14" localSheetId="7">#REF!</definedName>
    <definedName name="S36P14" localSheetId="8">#REF!</definedName>
    <definedName name="S36P14">#REF!</definedName>
    <definedName name="S36P15" localSheetId="2">#REF!</definedName>
    <definedName name="S36P15" localSheetId="5">#REF!</definedName>
    <definedName name="S36P15" localSheetId="7">#REF!</definedName>
    <definedName name="S36P15" localSheetId="8">#REF!</definedName>
    <definedName name="S36P15">#REF!</definedName>
    <definedName name="S36P16" localSheetId="2">#REF!</definedName>
    <definedName name="S36P16" localSheetId="5">#REF!</definedName>
    <definedName name="S36P16" localSheetId="7">#REF!</definedName>
    <definedName name="S36P16" localSheetId="8">#REF!</definedName>
    <definedName name="S36P16">#REF!</definedName>
    <definedName name="S36P17" localSheetId="2">#REF!</definedName>
    <definedName name="S36P17" localSheetId="5">#REF!</definedName>
    <definedName name="S36P17" localSheetId="7">#REF!</definedName>
    <definedName name="S36P17" localSheetId="8">#REF!</definedName>
    <definedName name="S36P17">#REF!</definedName>
    <definedName name="S36P18" localSheetId="2">#REF!</definedName>
    <definedName name="S36P18" localSheetId="5">#REF!</definedName>
    <definedName name="S36P18" localSheetId="7">#REF!</definedName>
    <definedName name="S36P18" localSheetId="8">#REF!</definedName>
    <definedName name="S36P18">#REF!</definedName>
    <definedName name="S36P19" localSheetId="2">#REF!</definedName>
    <definedName name="S36P19" localSheetId="5">#REF!</definedName>
    <definedName name="S36P19" localSheetId="7">#REF!</definedName>
    <definedName name="S36P19" localSheetId="8">#REF!</definedName>
    <definedName name="S36P19">#REF!</definedName>
    <definedName name="S36P2" localSheetId="2">#REF!</definedName>
    <definedName name="S36P2" localSheetId="5">#REF!</definedName>
    <definedName name="S36P2" localSheetId="7">#REF!</definedName>
    <definedName name="S36P2" localSheetId="8">#REF!</definedName>
    <definedName name="S36P2">#REF!</definedName>
    <definedName name="S36P20" localSheetId="2">#REF!</definedName>
    <definedName name="S36P20" localSheetId="5">#REF!</definedName>
    <definedName name="S36P20" localSheetId="7">#REF!</definedName>
    <definedName name="S36P20" localSheetId="8">#REF!</definedName>
    <definedName name="S36P20">#REF!</definedName>
    <definedName name="S36P21" localSheetId="2">#REF!</definedName>
    <definedName name="S36P21" localSheetId="5">#REF!</definedName>
    <definedName name="S36P21" localSheetId="7">#REF!</definedName>
    <definedName name="S36P21" localSheetId="8">#REF!</definedName>
    <definedName name="S36P21">#REF!</definedName>
    <definedName name="S36P22" localSheetId="2">#REF!</definedName>
    <definedName name="S36P22" localSheetId="5">#REF!</definedName>
    <definedName name="S36P22" localSheetId="7">#REF!</definedName>
    <definedName name="S36P22" localSheetId="8">#REF!</definedName>
    <definedName name="S36P22">#REF!</definedName>
    <definedName name="S36P23" localSheetId="2">#REF!</definedName>
    <definedName name="S36P23" localSheetId="5">#REF!</definedName>
    <definedName name="S36P23" localSheetId="7">#REF!</definedName>
    <definedName name="S36P23" localSheetId="8">#REF!</definedName>
    <definedName name="S36P23">#REF!</definedName>
    <definedName name="S36P24" localSheetId="2">#REF!</definedName>
    <definedName name="S36P24" localSheetId="5">#REF!</definedName>
    <definedName name="S36P24" localSheetId="7">#REF!</definedName>
    <definedName name="S36P24" localSheetId="8">#REF!</definedName>
    <definedName name="S36P24">#REF!</definedName>
    <definedName name="S36P3" localSheetId="2">#REF!</definedName>
    <definedName name="S36P3" localSheetId="5">#REF!</definedName>
    <definedName name="S36P3" localSheetId="7">#REF!</definedName>
    <definedName name="S36P3" localSheetId="8">#REF!</definedName>
    <definedName name="S36P3">#REF!</definedName>
    <definedName name="S36P4" localSheetId="2">#REF!</definedName>
    <definedName name="S36P4" localSheetId="5">#REF!</definedName>
    <definedName name="S36P4" localSheetId="7">#REF!</definedName>
    <definedName name="S36P4" localSheetId="8">#REF!</definedName>
    <definedName name="S36P4">#REF!</definedName>
    <definedName name="S36P5" localSheetId="2">#REF!</definedName>
    <definedName name="S36P5" localSheetId="5">#REF!</definedName>
    <definedName name="S36P5" localSheetId="7">#REF!</definedName>
    <definedName name="S36P5" localSheetId="8">#REF!</definedName>
    <definedName name="S36P5">#REF!</definedName>
    <definedName name="S36P6" localSheetId="2">#REF!</definedName>
    <definedName name="S36P6" localSheetId="5">#REF!</definedName>
    <definedName name="S36P6" localSheetId="7">#REF!</definedName>
    <definedName name="S36P6" localSheetId="8">#REF!</definedName>
    <definedName name="S36P6">#REF!</definedName>
    <definedName name="S36P7" localSheetId="2">#REF!</definedName>
    <definedName name="S36P7" localSheetId="5">#REF!</definedName>
    <definedName name="S36P7" localSheetId="7">#REF!</definedName>
    <definedName name="S36P7" localSheetId="8">#REF!</definedName>
    <definedName name="S36P7">#REF!</definedName>
    <definedName name="S36P8" localSheetId="2">#REF!</definedName>
    <definedName name="S36P8" localSheetId="5">#REF!</definedName>
    <definedName name="S36P8" localSheetId="7">#REF!</definedName>
    <definedName name="S36P8" localSheetId="8">#REF!</definedName>
    <definedName name="S36P8">#REF!</definedName>
    <definedName name="S36P9" localSheetId="2">#REF!</definedName>
    <definedName name="S36P9" localSheetId="5">#REF!</definedName>
    <definedName name="S36P9" localSheetId="7">#REF!</definedName>
    <definedName name="S36P9" localSheetId="8">#REF!</definedName>
    <definedName name="S36P9">#REF!</definedName>
    <definedName name="S36R1" localSheetId="2">#REF!</definedName>
    <definedName name="S36R1" localSheetId="5">#REF!</definedName>
    <definedName name="S36R1" localSheetId="7">#REF!</definedName>
    <definedName name="S36R1" localSheetId="8">#REF!</definedName>
    <definedName name="S36R1">#REF!</definedName>
    <definedName name="S36R10" localSheetId="2">#REF!</definedName>
    <definedName name="S36R10" localSheetId="5">#REF!</definedName>
    <definedName name="S36R10" localSheetId="7">#REF!</definedName>
    <definedName name="S36R10" localSheetId="8">#REF!</definedName>
    <definedName name="S36R10">#REF!</definedName>
    <definedName name="S36R11" localSheetId="2">#REF!</definedName>
    <definedName name="S36R11" localSheetId="5">#REF!</definedName>
    <definedName name="S36R11" localSheetId="7">#REF!</definedName>
    <definedName name="S36R11" localSheetId="8">#REF!</definedName>
    <definedName name="S36R11">#REF!</definedName>
    <definedName name="S36R12" localSheetId="2">#REF!</definedName>
    <definedName name="S36R12" localSheetId="5">#REF!</definedName>
    <definedName name="S36R12" localSheetId="7">#REF!</definedName>
    <definedName name="S36R12" localSheetId="8">#REF!</definedName>
    <definedName name="S36R12">#REF!</definedName>
    <definedName name="S36R13" localSheetId="2">#REF!</definedName>
    <definedName name="S36R13" localSheetId="5">#REF!</definedName>
    <definedName name="S36R13" localSheetId="7">#REF!</definedName>
    <definedName name="S36R13" localSheetId="8">#REF!</definedName>
    <definedName name="S36R13">#REF!</definedName>
    <definedName name="S36R14" localSheetId="2">#REF!</definedName>
    <definedName name="S36R14" localSheetId="5">#REF!</definedName>
    <definedName name="S36R14" localSheetId="7">#REF!</definedName>
    <definedName name="S36R14" localSheetId="8">#REF!</definedName>
    <definedName name="S36R14">#REF!</definedName>
    <definedName name="S36R15" localSheetId="2">#REF!</definedName>
    <definedName name="S36R15" localSheetId="5">#REF!</definedName>
    <definedName name="S36R15" localSheetId="7">#REF!</definedName>
    <definedName name="S36R15" localSheetId="8">#REF!</definedName>
    <definedName name="S36R15">#REF!</definedName>
    <definedName name="S36R16" localSheetId="2">#REF!</definedName>
    <definedName name="S36R16" localSheetId="5">#REF!</definedName>
    <definedName name="S36R16" localSheetId="7">#REF!</definedName>
    <definedName name="S36R16" localSheetId="8">#REF!</definedName>
    <definedName name="S36R16">#REF!</definedName>
    <definedName name="S36R17" localSheetId="2">#REF!</definedName>
    <definedName name="S36R17" localSheetId="5">#REF!</definedName>
    <definedName name="S36R17" localSheetId="7">#REF!</definedName>
    <definedName name="S36R17" localSheetId="8">#REF!</definedName>
    <definedName name="S36R17">#REF!</definedName>
    <definedName name="S36R18" localSheetId="2">#REF!</definedName>
    <definedName name="S36R18" localSheetId="5">#REF!</definedName>
    <definedName name="S36R18" localSheetId="7">#REF!</definedName>
    <definedName name="S36R18" localSheetId="8">#REF!</definedName>
    <definedName name="S36R18">#REF!</definedName>
    <definedName name="S36R19" localSheetId="2">#REF!</definedName>
    <definedName name="S36R19" localSheetId="5">#REF!</definedName>
    <definedName name="S36R19" localSheetId="7">#REF!</definedName>
    <definedName name="S36R19" localSheetId="8">#REF!</definedName>
    <definedName name="S36R19">#REF!</definedName>
    <definedName name="S36R2" localSheetId="2">#REF!</definedName>
    <definedName name="S36R2" localSheetId="5">#REF!</definedName>
    <definedName name="S36R2" localSheetId="7">#REF!</definedName>
    <definedName name="S36R2" localSheetId="8">#REF!</definedName>
    <definedName name="S36R2">#REF!</definedName>
    <definedName name="S36R20" localSheetId="2">#REF!</definedName>
    <definedName name="S36R20" localSheetId="5">#REF!</definedName>
    <definedName name="S36R20" localSheetId="7">#REF!</definedName>
    <definedName name="S36R20" localSheetId="8">#REF!</definedName>
    <definedName name="S36R20">#REF!</definedName>
    <definedName name="S36R21" localSheetId="2">#REF!</definedName>
    <definedName name="S36R21" localSheetId="5">#REF!</definedName>
    <definedName name="S36R21" localSheetId="7">#REF!</definedName>
    <definedName name="S36R21" localSheetId="8">#REF!</definedName>
    <definedName name="S36R21">#REF!</definedName>
    <definedName name="S36R22" localSheetId="2">#REF!</definedName>
    <definedName name="S36R22" localSheetId="5">#REF!</definedName>
    <definedName name="S36R22" localSheetId="7">#REF!</definedName>
    <definedName name="S36R22" localSheetId="8">#REF!</definedName>
    <definedName name="S36R22">#REF!</definedName>
    <definedName name="S36R23" localSheetId="2">#REF!</definedName>
    <definedName name="S36R23" localSheetId="5">#REF!</definedName>
    <definedName name="S36R23" localSheetId="7">#REF!</definedName>
    <definedName name="S36R23" localSheetId="8">#REF!</definedName>
    <definedName name="S36R23">#REF!</definedName>
    <definedName name="S36R24" localSheetId="2">#REF!</definedName>
    <definedName name="S36R24" localSheetId="5">#REF!</definedName>
    <definedName name="S36R24" localSheetId="7">#REF!</definedName>
    <definedName name="S36R24" localSheetId="8">#REF!</definedName>
    <definedName name="S36R24">#REF!</definedName>
    <definedName name="S36R3" localSheetId="2">#REF!</definedName>
    <definedName name="S36R3" localSheetId="5">#REF!</definedName>
    <definedName name="S36R3" localSheetId="7">#REF!</definedName>
    <definedName name="S36R3" localSheetId="8">#REF!</definedName>
    <definedName name="S36R3">#REF!</definedName>
    <definedName name="S36R4" localSheetId="2">#REF!</definedName>
    <definedName name="S36R4" localSheetId="5">#REF!</definedName>
    <definedName name="S36R4" localSheetId="7">#REF!</definedName>
    <definedName name="S36R4" localSheetId="8">#REF!</definedName>
    <definedName name="S36R4">#REF!</definedName>
    <definedName name="S36R5" localSheetId="2">#REF!</definedName>
    <definedName name="S36R5" localSheetId="5">#REF!</definedName>
    <definedName name="S36R5" localSheetId="7">#REF!</definedName>
    <definedName name="S36R5" localSheetId="8">#REF!</definedName>
    <definedName name="S36R5">#REF!</definedName>
    <definedName name="S36R6" localSheetId="2">#REF!</definedName>
    <definedName name="S36R6" localSheetId="5">#REF!</definedName>
    <definedName name="S36R6" localSheetId="7">#REF!</definedName>
    <definedName name="S36R6" localSheetId="8">#REF!</definedName>
    <definedName name="S36R6">#REF!</definedName>
    <definedName name="S36R7" localSheetId="2">#REF!</definedName>
    <definedName name="S36R7" localSheetId="5">#REF!</definedName>
    <definedName name="S36R7" localSheetId="7">#REF!</definedName>
    <definedName name="S36R7" localSheetId="8">#REF!</definedName>
    <definedName name="S36R7">#REF!</definedName>
    <definedName name="S36R8" localSheetId="2">#REF!</definedName>
    <definedName name="S36R8" localSheetId="5">#REF!</definedName>
    <definedName name="S36R8" localSheetId="7">#REF!</definedName>
    <definedName name="S36R8" localSheetId="8">#REF!</definedName>
    <definedName name="S36R8">#REF!</definedName>
    <definedName name="S36R9" localSheetId="2">#REF!</definedName>
    <definedName name="S36R9" localSheetId="5">#REF!</definedName>
    <definedName name="S36R9" localSheetId="7">#REF!</definedName>
    <definedName name="S36R9" localSheetId="8">#REF!</definedName>
    <definedName name="S36R9">#REF!</definedName>
    <definedName name="S37P1" localSheetId="2">#REF!</definedName>
    <definedName name="S37P1" localSheetId="5">#REF!</definedName>
    <definedName name="S37P1" localSheetId="7">#REF!</definedName>
    <definedName name="S37P1" localSheetId="8">#REF!</definedName>
    <definedName name="S37P1">#REF!</definedName>
    <definedName name="S37P10" localSheetId="2">#REF!</definedName>
    <definedName name="S37P10" localSheetId="5">#REF!</definedName>
    <definedName name="S37P10" localSheetId="7">#REF!</definedName>
    <definedName name="S37P10" localSheetId="8">#REF!</definedName>
    <definedName name="S37P10">#REF!</definedName>
    <definedName name="S37P11" localSheetId="2">#REF!</definedName>
    <definedName name="S37P11" localSheetId="5">#REF!</definedName>
    <definedName name="S37P11" localSheetId="7">#REF!</definedName>
    <definedName name="S37P11" localSheetId="8">#REF!</definedName>
    <definedName name="S37P11">#REF!</definedName>
    <definedName name="S37P12" localSheetId="2">#REF!</definedName>
    <definedName name="S37P12" localSheetId="5">#REF!</definedName>
    <definedName name="S37P12" localSheetId="7">#REF!</definedName>
    <definedName name="S37P12" localSheetId="8">#REF!</definedName>
    <definedName name="S37P12">#REF!</definedName>
    <definedName name="S37P13" localSheetId="2">#REF!</definedName>
    <definedName name="S37P13" localSheetId="5">#REF!</definedName>
    <definedName name="S37P13" localSheetId="7">#REF!</definedName>
    <definedName name="S37P13" localSheetId="8">#REF!</definedName>
    <definedName name="S37P13">#REF!</definedName>
    <definedName name="S37P14" localSheetId="2">#REF!</definedName>
    <definedName name="S37P14" localSheetId="5">#REF!</definedName>
    <definedName name="S37P14" localSheetId="7">#REF!</definedName>
    <definedName name="S37P14" localSheetId="8">#REF!</definedName>
    <definedName name="S37P14">#REF!</definedName>
    <definedName name="S37P15" localSheetId="2">#REF!</definedName>
    <definedName name="S37P15" localSheetId="5">#REF!</definedName>
    <definedName name="S37P15" localSheetId="7">#REF!</definedName>
    <definedName name="S37P15" localSheetId="8">#REF!</definedName>
    <definedName name="S37P15">#REF!</definedName>
    <definedName name="S37P16" localSheetId="2">#REF!</definedName>
    <definedName name="S37P16" localSheetId="5">#REF!</definedName>
    <definedName name="S37P16" localSheetId="7">#REF!</definedName>
    <definedName name="S37P16" localSheetId="8">#REF!</definedName>
    <definedName name="S37P16">#REF!</definedName>
    <definedName name="S37P17" localSheetId="2">#REF!</definedName>
    <definedName name="S37P17" localSheetId="5">#REF!</definedName>
    <definedName name="S37P17" localSheetId="7">#REF!</definedName>
    <definedName name="S37P17" localSheetId="8">#REF!</definedName>
    <definedName name="S37P17">#REF!</definedName>
    <definedName name="S37P18" localSheetId="2">#REF!</definedName>
    <definedName name="S37P18" localSheetId="5">#REF!</definedName>
    <definedName name="S37P18" localSheetId="7">#REF!</definedName>
    <definedName name="S37P18" localSheetId="8">#REF!</definedName>
    <definedName name="S37P18">#REF!</definedName>
    <definedName name="S37P19" localSheetId="2">#REF!</definedName>
    <definedName name="S37P19" localSheetId="5">#REF!</definedName>
    <definedName name="S37P19" localSheetId="7">#REF!</definedName>
    <definedName name="S37P19" localSheetId="8">#REF!</definedName>
    <definedName name="S37P19">#REF!</definedName>
    <definedName name="S37P2" localSheetId="2">#REF!</definedName>
    <definedName name="S37P2" localSheetId="5">#REF!</definedName>
    <definedName name="S37P2" localSheetId="7">#REF!</definedName>
    <definedName name="S37P2" localSheetId="8">#REF!</definedName>
    <definedName name="S37P2">#REF!</definedName>
    <definedName name="S37P20" localSheetId="2">#REF!</definedName>
    <definedName name="S37P20" localSheetId="5">#REF!</definedName>
    <definedName name="S37P20" localSheetId="7">#REF!</definedName>
    <definedName name="S37P20" localSheetId="8">#REF!</definedName>
    <definedName name="S37P20">#REF!</definedName>
    <definedName name="S37P21" localSheetId="2">#REF!</definedName>
    <definedName name="S37P21" localSheetId="5">#REF!</definedName>
    <definedName name="S37P21" localSheetId="7">#REF!</definedName>
    <definedName name="S37P21" localSheetId="8">#REF!</definedName>
    <definedName name="S37P21">#REF!</definedName>
    <definedName name="S37P22" localSheetId="2">#REF!</definedName>
    <definedName name="S37P22" localSheetId="5">#REF!</definedName>
    <definedName name="S37P22" localSheetId="7">#REF!</definedName>
    <definedName name="S37P22" localSheetId="8">#REF!</definedName>
    <definedName name="S37P22">#REF!</definedName>
    <definedName name="S37P23" localSheetId="2">#REF!</definedName>
    <definedName name="S37P23" localSheetId="5">#REF!</definedName>
    <definedName name="S37P23" localSheetId="7">#REF!</definedName>
    <definedName name="S37P23" localSheetId="8">#REF!</definedName>
    <definedName name="S37P23">#REF!</definedName>
    <definedName name="S37P24" localSheetId="2">#REF!</definedName>
    <definedName name="S37P24" localSheetId="5">#REF!</definedName>
    <definedName name="S37P24" localSheetId="7">#REF!</definedName>
    <definedName name="S37P24" localSheetId="8">#REF!</definedName>
    <definedName name="S37P24">#REF!</definedName>
    <definedName name="S37P3" localSheetId="2">#REF!</definedName>
    <definedName name="S37P3" localSheetId="5">#REF!</definedName>
    <definedName name="S37P3" localSheetId="7">#REF!</definedName>
    <definedName name="S37P3" localSheetId="8">#REF!</definedName>
    <definedName name="S37P3">#REF!</definedName>
    <definedName name="S37P4" localSheetId="2">#REF!</definedName>
    <definedName name="S37P4" localSheetId="5">#REF!</definedName>
    <definedName name="S37P4" localSheetId="7">#REF!</definedName>
    <definedName name="S37P4" localSheetId="8">#REF!</definedName>
    <definedName name="S37P4">#REF!</definedName>
    <definedName name="S37P5" localSheetId="2">#REF!</definedName>
    <definedName name="S37P5" localSheetId="5">#REF!</definedName>
    <definedName name="S37P5" localSheetId="7">#REF!</definedName>
    <definedName name="S37P5" localSheetId="8">#REF!</definedName>
    <definedName name="S37P5">#REF!</definedName>
    <definedName name="S37P6" localSheetId="2">#REF!</definedName>
    <definedName name="S37P6" localSheetId="5">#REF!</definedName>
    <definedName name="S37P6" localSheetId="7">#REF!</definedName>
    <definedName name="S37P6" localSheetId="8">#REF!</definedName>
    <definedName name="S37P6">#REF!</definedName>
    <definedName name="S37P7" localSheetId="2">#REF!</definedName>
    <definedName name="S37P7" localSheetId="5">#REF!</definedName>
    <definedName name="S37P7" localSheetId="7">#REF!</definedName>
    <definedName name="S37P7" localSheetId="8">#REF!</definedName>
    <definedName name="S37P7">#REF!</definedName>
    <definedName name="S37P8" localSheetId="2">#REF!</definedName>
    <definedName name="S37P8" localSheetId="5">#REF!</definedName>
    <definedName name="S37P8" localSheetId="7">#REF!</definedName>
    <definedName name="S37P8" localSheetId="8">#REF!</definedName>
    <definedName name="S37P8">#REF!</definedName>
    <definedName name="S37P9" localSheetId="2">#REF!</definedName>
    <definedName name="S37P9" localSheetId="5">#REF!</definedName>
    <definedName name="S37P9" localSheetId="7">#REF!</definedName>
    <definedName name="S37P9" localSheetId="8">#REF!</definedName>
    <definedName name="S37P9">#REF!</definedName>
    <definedName name="S37R1" localSheetId="2">#REF!</definedName>
    <definedName name="S37R1" localSheetId="5">#REF!</definedName>
    <definedName name="S37R1" localSheetId="7">#REF!</definedName>
    <definedName name="S37R1" localSheetId="8">#REF!</definedName>
    <definedName name="S37R1">#REF!</definedName>
    <definedName name="S37R10" localSheetId="2">#REF!</definedName>
    <definedName name="S37R10" localSheetId="5">#REF!</definedName>
    <definedName name="S37R10" localSheetId="7">#REF!</definedName>
    <definedName name="S37R10" localSheetId="8">#REF!</definedName>
    <definedName name="S37R10">#REF!</definedName>
    <definedName name="S37R11" localSheetId="2">#REF!</definedName>
    <definedName name="S37R11" localSheetId="5">#REF!</definedName>
    <definedName name="S37R11" localSheetId="7">#REF!</definedName>
    <definedName name="S37R11" localSheetId="8">#REF!</definedName>
    <definedName name="S37R11">#REF!</definedName>
    <definedName name="S37R12" localSheetId="2">#REF!</definedName>
    <definedName name="S37R12" localSheetId="5">#REF!</definedName>
    <definedName name="S37R12" localSheetId="7">#REF!</definedName>
    <definedName name="S37R12" localSheetId="8">#REF!</definedName>
    <definedName name="S37R12">#REF!</definedName>
    <definedName name="S37R13" localSheetId="2">#REF!</definedName>
    <definedName name="S37R13" localSheetId="5">#REF!</definedName>
    <definedName name="S37R13" localSheetId="7">#REF!</definedName>
    <definedName name="S37R13" localSheetId="8">#REF!</definedName>
    <definedName name="S37R13">#REF!</definedName>
    <definedName name="S37R14" localSheetId="2">#REF!</definedName>
    <definedName name="S37R14" localSheetId="5">#REF!</definedName>
    <definedName name="S37R14" localSheetId="7">#REF!</definedName>
    <definedName name="S37R14" localSheetId="8">#REF!</definedName>
    <definedName name="S37R14">#REF!</definedName>
    <definedName name="S37R15" localSheetId="2">#REF!</definedName>
    <definedName name="S37R15" localSheetId="5">#REF!</definedName>
    <definedName name="S37R15" localSheetId="7">#REF!</definedName>
    <definedName name="S37R15" localSheetId="8">#REF!</definedName>
    <definedName name="S37R15">#REF!</definedName>
    <definedName name="S37R16" localSheetId="2">#REF!</definedName>
    <definedName name="S37R16" localSheetId="5">#REF!</definedName>
    <definedName name="S37R16" localSheetId="7">#REF!</definedName>
    <definedName name="S37R16" localSheetId="8">#REF!</definedName>
    <definedName name="S37R16">#REF!</definedName>
    <definedName name="S37R17" localSheetId="2">#REF!</definedName>
    <definedName name="S37R17" localSheetId="5">#REF!</definedName>
    <definedName name="S37R17" localSheetId="7">#REF!</definedName>
    <definedName name="S37R17" localSheetId="8">#REF!</definedName>
    <definedName name="S37R17">#REF!</definedName>
    <definedName name="S37R18" localSheetId="2">#REF!</definedName>
    <definedName name="S37R18" localSheetId="5">#REF!</definedName>
    <definedName name="S37R18" localSheetId="7">#REF!</definedName>
    <definedName name="S37R18" localSheetId="8">#REF!</definedName>
    <definedName name="S37R18">#REF!</definedName>
    <definedName name="S37R19" localSheetId="2">#REF!</definedName>
    <definedName name="S37R19" localSheetId="5">#REF!</definedName>
    <definedName name="S37R19" localSheetId="7">#REF!</definedName>
    <definedName name="S37R19" localSheetId="8">#REF!</definedName>
    <definedName name="S37R19">#REF!</definedName>
    <definedName name="S37R2" localSheetId="2">#REF!</definedName>
    <definedName name="S37R2" localSheetId="5">#REF!</definedName>
    <definedName name="S37R2" localSheetId="7">#REF!</definedName>
    <definedName name="S37R2" localSheetId="8">#REF!</definedName>
    <definedName name="S37R2">#REF!</definedName>
    <definedName name="S37R20" localSheetId="2">#REF!</definedName>
    <definedName name="S37R20" localSheetId="5">#REF!</definedName>
    <definedName name="S37R20" localSheetId="7">#REF!</definedName>
    <definedName name="S37R20" localSheetId="8">#REF!</definedName>
    <definedName name="S37R20">#REF!</definedName>
    <definedName name="S37R21" localSheetId="2">#REF!</definedName>
    <definedName name="S37R21" localSheetId="5">#REF!</definedName>
    <definedName name="S37R21" localSheetId="7">#REF!</definedName>
    <definedName name="S37R21" localSheetId="8">#REF!</definedName>
    <definedName name="S37R21">#REF!</definedName>
    <definedName name="S37R22" localSheetId="2">#REF!</definedName>
    <definedName name="S37R22" localSheetId="5">#REF!</definedName>
    <definedName name="S37R22" localSheetId="7">#REF!</definedName>
    <definedName name="S37R22" localSheetId="8">#REF!</definedName>
    <definedName name="S37R22">#REF!</definedName>
    <definedName name="S37R23" localSheetId="2">#REF!</definedName>
    <definedName name="S37R23" localSheetId="5">#REF!</definedName>
    <definedName name="S37R23" localSheetId="7">#REF!</definedName>
    <definedName name="S37R23" localSheetId="8">#REF!</definedName>
    <definedName name="S37R23">#REF!</definedName>
    <definedName name="S37R24" localSheetId="2">#REF!</definedName>
    <definedName name="S37R24" localSheetId="5">#REF!</definedName>
    <definedName name="S37R24" localSheetId="7">#REF!</definedName>
    <definedName name="S37R24" localSheetId="8">#REF!</definedName>
    <definedName name="S37R24">#REF!</definedName>
    <definedName name="S37R3" localSheetId="2">#REF!</definedName>
    <definedName name="S37R3" localSheetId="5">#REF!</definedName>
    <definedName name="S37R3" localSheetId="7">#REF!</definedName>
    <definedName name="S37R3" localSheetId="8">#REF!</definedName>
    <definedName name="S37R3">#REF!</definedName>
    <definedName name="S37R4" localSheetId="2">#REF!</definedName>
    <definedName name="S37R4" localSheetId="5">#REF!</definedName>
    <definedName name="S37R4" localSheetId="7">#REF!</definedName>
    <definedName name="S37R4" localSheetId="8">#REF!</definedName>
    <definedName name="S37R4">#REF!</definedName>
    <definedName name="S37R5" localSheetId="2">#REF!</definedName>
    <definedName name="S37R5" localSheetId="5">#REF!</definedName>
    <definedName name="S37R5" localSheetId="7">#REF!</definedName>
    <definedName name="S37R5" localSheetId="8">#REF!</definedName>
    <definedName name="S37R5">#REF!</definedName>
    <definedName name="S37R6" localSheetId="2">#REF!</definedName>
    <definedName name="S37R6" localSheetId="5">#REF!</definedName>
    <definedName name="S37R6" localSheetId="7">#REF!</definedName>
    <definedName name="S37R6" localSheetId="8">#REF!</definedName>
    <definedName name="S37R6">#REF!</definedName>
    <definedName name="S37R7" localSheetId="2">#REF!</definedName>
    <definedName name="S37R7" localSheetId="5">#REF!</definedName>
    <definedName name="S37R7" localSheetId="7">#REF!</definedName>
    <definedName name="S37R7" localSheetId="8">#REF!</definedName>
    <definedName name="S37R7">#REF!</definedName>
    <definedName name="S37R8" localSheetId="2">#REF!</definedName>
    <definedName name="S37R8" localSheetId="5">#REF!</definedName>
    <definedName name="S37R8" localSheetId="7">#REF!</definedName>
    <definedName name="S37R8" localSheetId="8">#REF!</definedName>
    <definedName name="S37R8">#REF!</definedName>
    <definedName name="S37R9" localSheetId="2">#REF!</definedName>
    <definedName name="S37R9" localSheetId="5">#REF!</definedName>
    <definedName name="S37R9" localSheetId="7">#REF!</definedName>
    <definedName name="S37R9" localSheetId="8">#REF!</definedName>
    <definedName name="S37R9">#REF!</definedName>
    <definedName name="S38P1" localSheetId="2">#REF!</definedName>
    <definedName name="S38P1" localSheetId="5">#REF!</definedName>
    <definedName name="S38P1" localSheetId="7">#REF!</definedName>
    <definedName name="S38P1" localSheetId="8">#REF!</definedName>
    <definedName name="S38P1">#REF!</definedName>
    <definedName name="S38P10" localSheetId="2">#REF!</definedName>
    <definedName name="S38P10" localSheetId="5">#REF!</definedName>
    <definedName name="S38P10" localSheetId="7">#REF!</definedName>
    <definedName name="S38P10" localSheetId="8">#REF!</definedName>
    <definedName name="S38P10">#REF!</definedName>
    <definedName name="S38P11" localSheetId="2">#REF!</definedName>
    <definedName name="S38P11" localSheetId="5">#REF!</definedName>
    <definedName name="S38P11" localSheetId="7">#REF!</definedName>
    <definedName name="S38P11" localSheetId="8">#REF!</definedName>
    <definedName name="S38P11">#REF!</definedName>
    <definedName name="S38P12" localSheetId="2">#REF!</definedName>
    <definedName name="S38P12" localSheetId="5">#REF!</definedName>
    <definedName name="S38P12" localSheetId="7">#REF!</definedName>
    <definedName name="S38P12" localSheetId="8">#REF!</definedName>
    <definedName name="S38P12">#REF!</definedName>
    <definedName name="S38P13" localSheetId="2">#REF!</definedName>
    <definedName name="S38P13" localSheetId="5">#REF!</definedName>
    <definedName name="S38P13" localSheetId="7">#REF!</definedName>
    <definedName name="S38P13" localSheetId="8">#REF!</definedName>
    <definedName name="S38P13">#REF!</definedName>
    <definedName name="S38P14" localSheetId="2">#REF!</definedName>
    <definedName name="S38P14" localSheetId="5">#REF!</definedName>
    <definedName name="S38P14" localSheetId="7">#REF!</definedName>
    <definedName name="S38P14" localSheetId="8">#REF!</definedName>
    <definedName name="S38P14">#REF!</definedName>
    <definedName name="S38P15" localSheetId="2">#REF!</definedName>
    <definedName name="S38P15" localSheetId="5">#REF!</definedName>
    <definedName name="S38P15" localSheetId="7">#REF!</definedName>
    <definedName name="S38P15" localSheetId="8">#REF!</definedName>
    <definedName name="S38P15">#REF!</definedName>
    <definedName name="S38P16" localSheetId="2">#REF!</definedName>
    <definedName name="S38P16" localSheetId="5">#REF!</definedName>
    <definedName name="S38P16" localSheetId="7">#REF!</definedName>
    <definedName name="S38P16" localSheetId="8">#REF!</definedName>
    <definedName name="S38P16">#REF!</definedName>
    <definedName name="S38P17" localSheetId="2">#REF!</definedName>
    <definedName name="S38P17" localSheetId="5">#REF!</definedName>
    <definedName name="S38P17" localSheetId="7">#REF!</definedName>
    <definedName name="S38P17" localSheetId="8">#REF!</definedName>
    <definedName name="S38P17">#REF!</definedName>
    <definedName name="S38P18" localSheetId="2">#REF!</definedName>
    <definedName name="S38P18" localSheetId="5">#REF!</definedName>
    <definedName name="S38P18" localSheetId="7">#REF!</definedName>
    <definedName name="S38P18" localSheetId="8">#REF!</definedName>
    <definedName name="S38P18">#REF!</definedName>
    <definedName name="S38P19" localSheetId="2">#REF!</definedName>
    <definedName name="S38P19" localSheetId="5">#REF!</definedName>
    <definedName name="S38P19" localSheetId="7">#REF!</definedName>
    <definedName name="S38P19" localSheetId="8">#REF!</definedName>
    <definedName name="S38P19">#REF!</definedName>
    <definedName name="S38P2" localSheetId="2">#REF!</definedName>
    <definedName name="S38P2" localSheetId="5">#REF!</definedName>
    <definedName name="S38P2" localSheetId="7">#REF!</definedName>
    <definedName name="S38P2" localSheetId="8">#REF!</definedName>
    <definedName name="S38P2">#REF!</definedName>
    <definedName name="S38P20" localSheetId="2">#REF!</definedName>
    <definedName name="S38P20" localSheetId="5">#REF!</definedName>
    <definedName name="S38P20" localSheetId="7">#REF!</definedName>
    <definedName name="S38P20" localSheetId="8">#REF!</definedName>
    <definedName name="S38P20">#REF!</definedName>
    <definedName name="S38P21" localSheetId="2">#REF!</definedName>
    <definedName name="S38P21" localSheetId="5">#REF!</definedName>
    <definedName name="S38P21" localSheetId="7">#REF!</definedName>
    <definedName name="S38P21" localSheetId="8">#REF!</definedName>
    <definedName name="S38P21">#REF!</definedName>
    <definedName name="S38P22" localSheetId="2">#REF!</definedName>
    <definedName name="S38P22" localSheetId="5">#REF!</definedName>
    <definedName name="S38P22" localSheetId="7">#REF!</definedName>
    <definedName name="S38P22" localSheetId="8">#REF!</definedName>
    <definedName name="S38P22">#REF!</definedName>
    <definedName name="S38P23" localSheetId="2">#REF!</definedName>
    <definedName name="S38P23" localSheetId="5">#REF!</definedName>
    <definedName name="S38P23" localSheetId="7">#REF!</definedName>
    <definedName name="S38P23" localSheetId="8">#REF!</definedName>
    <definedName name="S38P23">#REF!</definedName>
    <definedName name="S38P24" localSheetId="2">#REF!</definedName>
    <definedName name="S38P24" localSheetId="5">#REF!</definedName>
    <definedName name="S38P24" localSheetId="7">#REF!</definedName>
    <definedName name="S38P24" localSheetId="8">#REF!</definedName>
    <definedName name="S38P24">#REF!</definedName>
    <definedName name="S38P3" localSheetId="2">#REF!</definedName>
    <definedName name="S38P3" localSheetId="5">#REF!</definedName>
    <definedName name="S38P3" localSheetId="7">#REF!</definedName>
    <definedName name="S38P3" localSheetId="8">#REF!</definedName>
    <definedName name="S38P3">#REF!</definedName>
    <definedName name="S38P4" localSheetId="2">#REF!</definedName>
    <definedName name="S38P4" localSheetId="5">#REF!</definedName>
    <definedName name="S38P4" localSheetId="7">#REF!</definedName>
    <definedName name="S38P4" localSheetId="8">#REF!</definedName>
    <definedName name="S38P4">#REF!</definedName>
    <definedName name="S38P5" localSheetId="2">#REF!</definedName>
    <definedName name="S38P5" localSheetId="5">#REF!</definedName>
    <definedName name="S38P5" localSheetId="7">#REF!</definedName>
    <definedName name="S38P5" localSheetId="8">#REF!</definedName>
    <definedName name="S38P5">#REF!</definedName>
    <definedName name="S38P6" localSheetId="2">#REF!</definedName>
    <definedName name="S38P6" localSheetId="5">#REF!</definedName>
    <definedName name="S38P6" localSheetId="7">#REF!</definedName>
    <definedName name="S38P6" localSheetId="8">#REF!</definedName>
    <definedName name="S38P6">#REF!</definedName>
    <definedName name="S38P7" localSheetId="2">#REF!</definedName>
    <definedName name="S38P7" localSheetId="5">#REF!</definedName>
    <definedName name="S38P7" localSheetId="7">#REF!</definedName>
    <definedName name="S38P7" localSheetId="8">#REF!</definedName>
    <definedName name="S38P7">#REF!</definedName>
    <definedName name="S38P8" localSheetId="2">#REF!</definedName>
    <definedName name="S38P8" localSheetId="5">#REF!</definedName>
    <definedName name="S38P8" localSheetId="7">#REF!</definedName>
    <definedName name="S38P8" localSheetId="8">#REF!</definedName>
    <definedName name="S38P8">#REF!</definedName>
    <definedName name="S38P9" localSheetId="2">#REF!</definedName>
    <definedName name="S38P9" localSheetId="5">#REF!</definedName>
    <definedName name="S38P9" localSheetId="7">#REF!</definedName>
    <definedName name="S38P9" localSheetId="8">#REF!</definedName>
    <definedName name="S38P9">#REF!</definedName>
    <definedName name="S38R1" localSheetId="2">#REF!</definedName>
    <definedName name="S38R1" localSheetId="5">#REF!</definedName>
    <definedName name="S38R1" localSheetId="7">#REF!</definedName>
    <definedName name="S38R1" localSheetId="8">#REF!</definedName>
    <definedName name="S38R1">#REF!</definedName>
    <definedName name="S38R10" localSheetId="2">#REF!</definedName>
    <definedName name="S38R10" localSheetId="5">#REF!</definedName>
    <definedName name="S38R10" localSheetId="7">#REF!</definedName>
    <definedName name="S38R10" localSheetId="8">#REF!</definedName>
    <definedName name="S38R10">#REF!</definedName>
    <definedName name="S38R11" localSheetId="2">#REF!</definedName>
    <definedName name="S38R11" localSheetId="5">#REF!</definedName>
    <definedName name="S38R11" localSheetId="7">#REF!</definedName>
    <definedName name="S38R11" localSheetId="8">#REF!</definedName>
    <definedName name="S38R11">#REF!</definedName>
    <definedName name="S38R12" localSheetId="2">#REF!</definedName>
    <definedName name="S38R12" localSheetId="5">#REF!</definedName>
    <definedName name="S38R12" localSheetId="7">#REF!</definedName>
    <definedName name="S38R12" localSheetId="8">#REF!</definedName>
    <definedName name="S38R12">#REF!</definedName>
    <definedName name="S38R13" localSheetId="2">#REF!</definedName>
    <definedName name="S38R13" localSheetId="5">#REF!</definedName>
    <definedName name="S38R13" localSheetId="7">#REF!</definedName>
    <definedName name="S38R13" localSheetId="8">#REF!</definedName>
    <definedName name="S38R13">#REF!</definedName>
    <definedName name="S38R14" localSheetId="2">#REF!</definedName>
    <definedName name="S38R14" localSheetId="5">#REF!</definedName>
    <definedName name="S38R14" localSheetId="7">#REF!</definedName>
    <definedName name="S38R14" localSheetId="8">#REF!</definedName>
    <definedName name="S38R14">#REF!</definedName>
    <definedName name="S38R15" localSheetId="2">#REF!</definedName>
    <definedName name="S38R15" localSheetId="5">#REF!</definedName>
    <definedName name="S38R15" localSheetId="7">#REF!</definedName>
    <definedName name="S38R15" localSheetId="8">#REF!</definedName>
    <definedName name="S38R15">#REF!</definedName>
    <definedName name="S38R16" localSheetId="2">#REF!</definedName>
    <definedName name="S38R16" localSheetId="5">#REF!</definedName>
    <definedName name="S38R16" localSheetId="7">#REF!</definedName>
    <definedName name="S38R16" localSheetId="8">#REF!</definedName>
    <definedName name="S38R16">#REF!</definedName>
    <definedName name="S38R17" localSheetId="2">#REF!</definedName>
    <definedName name="S38R17" localSheetId="5">#REF!</definedName>
    <definedName name="S38R17" localSheetId="7">#REF!</definedName>
    <definedName name="S38R17" localSheetId="8">#REF!</definedName>
    <definedName name="S38R17">#REF!</definedName>
    <definedName name="S38R18" localSheetId="2">#REF!</definedName>
    <definedName name="S38R18" localSheetId="5">#REF!</definedName>
    <definedName name="S38R18" localSheetId="7">#REF!</definedName>
    <definedName name="S38R18" localSheetId="8">#REF!</definedName>
    <definedName name="S38R18">#REF!</definedName>
    <definedName name="S38R19" localSheetId="2">#REF!</definedName>
    <definedName name="S38R19" localSheetId="5">#REF!</definedName>
    <definedName name="S38R19" localSheetId="7">#REF!</definedName>
    <definedName name="S38R19" localSheetId="8">#REF!</definedName>
    <definedName name="S38R19">#REF!</definedName>
    <definedName name="S38R2" localSheetId="2">#REF!</definedName>
    <definedName name="S38R2" localSheetId="5">#REF!</definedName>
    <definedName name="S38R2" localSheetId="7">#REF!</definedName>
    <definedName name="S38R2" localSheetId="8">#REF!</definedName>
    <definedName name="S38R2">#REF!</definedName>
    <definedName name="S38R20" localSheetId="2">#REF!</definedName>
    <definedName name="S38R20" localSheetId="5">#REF!</definedName>
    <definedName name="S38R20" localSheetId="7">#REF!</definedName>
    <definedName name="S38R20" localSheetId="8">#REF!</definedName>
    <definedName name="S38R20">#REF!</definedName>
    <definedName name="S38R21" localSheetId="2">#REF!</definedName>
    <definedName name="S38R21" localSheetId="5">#REF!</definedName>
    <definedName name="S38R21" localSheetId="7">#REF!</definedName>
    <definedName name="S38R21" localSheetId="8">#REF!</definedName>
    <definedName name="S38R21">#REF!</definedName>
    <definedName name="S38R22" localSheetId="2">#REF!</definedName>
    <definedName name="S38R22" localSheetId="5">#REF!</definedName>
    <definedName name="S38R22" localSheetId="7">#REF!</definedName>
    <definedName name="S38R22" localSheetId="8">#REF!</definedName>
    <definedName name="S38R22">#REF!</definedName>
    <definedName name="S38R23" localSheetId="2">#REF!</definedName>
    <definedName name="S38R23" localSheetId="5">#REF!</definedName>
    <definedName name="S38R23" localSheetId="7">#REF!</definedName>
    <definedName name="S38R23" localSheetId="8">#REF!</definedName>
    <definedName name="S38R23">#REF!</definedName>
    <definedName name="S38R24" localSheetId="2">#REF!</definedName>
    <definedName name="S38R24" localSheetId="5">#REF!</definedName>
    <definedName name="S38R24" localSheetId="7">#REF!</definedName>
    <definedName name="S38R24" localSheetId="8">#REF!</definedName>
    <definedName name="S38R24">#REF!</definedName>
    <definedName name="S38R3" localSheetId="2">#REF!</definedName>
    <definedName name="S38R3" localSheetId="5">#REF!</definedName>
    <definedName name="S38R3" localSheetId="7">#REF!</definedName>
    <definedName name="S38R3" localSheetId="8">#REF!</definedName>
    <definedName name="S38R3">#REF!</definedName>
    <definedName name="S38R4" localSheetId="2">#REF!</definedName>
    <definedName name="S38R4" localSheetId="5">#REF!</definedName>
    <definedName name="S38R4" localSheetId="7">#REF!</definedName>
    <definedName name="S38R4" localSheetId="8">#REF!</definedName>
    <definedName name="S38R4">#REF!</definedName>
    <definedName name="S38R5" localSheetId="2">#REF!</definedName>
    <definedName name="S38R5" localSheetId="5">#REF!</definedName>
    <definedName name="S38R5" localSheetId="7">#REF!</definedName>
    <definedName name="S38R5" localSheetId="8">#REF!</definedName>
    <definedName name="S38R5">#REF!</definedName>
    <definedName name="S38R6" localSheetId="2">#REF!</definedName>
    <definedName name="S38R6" localSheetId="5">#REF!</definedName>
    <definedName name="S38R6" localSheetId="7">#REF!</definedName>
    <definedName name="S38R6" localSheetId="8">#REF!</definedName>
    <definedName name="S38R6">#REF!</definedName>
    <definedName name="S38R7" localSheetId="2">#REF!</definedName>
    <definedName name="S38R7" localSheetId="5">#REF!</definedName>
    <definedName name="S38R7" localSheetId="7">#REF!</definedName>
    <definedName name="S38R7" localSheetId="8">#REF!</definedName>
    <definedName name="S38R7">#REF!</definedName>
    <definedName name="S38R8" localSheetId="2">#REF!</definedName>
    <definedName name="S38R8" localSheetId="5">#REF!</definedName>
    <definedName name="S38R8" localSheetId="7">#REF!</definedName>
    <definedName name="S38R8" localSheetId="8">#REF!</definedName>
    <definedName name="S38R8">#REF!</definedName>
    <definedName name="S38R9" localSheetId="2">#REF!</definedName>
    <definedName name="S38R9" localSheetId="5">#REF!</definedName>
    <definedName name="S38R9" localSheetId="7">#REF!</definedName>
    <definedName name="S38R9" localSheetId="8">#REF!</definedName>
    <definedName name="S38R9">#REF!</definedName>
    <definedName name="S39P1" localSheetId="2">#REF!</definedName>
    <definedName name="S39P1" localSheetId="5">#REF!</definedName>
    <definedName name="S39P1" localSheetId="7">#REF!</definedName>
    <definedName name="S39P1" localSheetId="8">#REF!</definedName>
    <definedName name="S39P1">#REF!</definedName>
    <definedName name="S39P10" localSheetId="2">#REF!</definedName>
    <definedName name="S39P10" localSheetId="5">#REF!</definedName>
    <definedName name="S39P10" localSheetId="7">#REF!</definedName>
    <definedName name="S39P10" localSheetId="8">#REF!</definedName>
    <definedName name="S39P10">#REF!</definedName>
    <definedName name="S39P11" localSheetId="2">#REF!</definedName>
    <definedName name="S39P11" localSheetId="5">#REF!</definedName>
    <definedName name="S39P11" localSheetId="7">#REF!</definedName>
    <definedName name="S39P11" localSheetId="8">#REF!</definedName>
    <definedName name="S39P11">#REF!</definedName>
    <definedName name="S39P12" localSheetId="2">#REF!</definedName>
    <definedName name="S39P12" localSheetId="5">#REF!</definedName>
    <definedName name="S39P12" localSheetId="7">#REF!</definedName>
    <definedName name="S39P12" localSheetId="8">#REF!</definedName>
    <definedName name="S39P12">#REF!</definedName>
    <definedName name="S39P13" localSheetId="2">#REF!</definedName>
    <definedName name="S39P13" localSheetId="5">#REF!</definedName>
    <definedName name="S39P13" localSheetId="7">#REF!</definedName>
    <definedName name="S39P13" localSheetId="8">#REF!</definedName>
    <definedName name="S39P13">#REF!</definedName>
    <definedName name="S39P14" localSheetId="2">#REF!</definedName>
    <definedName name="S39P14" localSheetId="5">#REF!</definedName>
    <definedName name="S39P14" localSheetId="7">#REF!</definedName>
    <definedName name="S39P14" localSheetId="8">#REF!</definedName>
    <definedName name="S39P14">#REF!</definedName>
    <definedName name="S39P15" localSheetId="2">#REF!</definedName>
    <definedName name="S39P15" localSheetId="5">#REF!</definedName>
    <definedName name="S39P15" localSheetId="7">#REF!</definedName>
    <definedName name="S39P15" localSheetId="8">#REF!</definedName>
    <definedName name="S39P15">#REF!</definedName>
    <definedName name="S39P16" localSheetId="2">#REF!</definedName>
    <definedName name="S39P16" localSheetId="5">#REF!</definedName>
    <definedName name="S39P16" localSheetId="7">#REF!</definedName>
    <definedName name="S39P16" localSheetId="8">#REF!</definedName>
    <definedName name="S39P16">#REF!</definedName>
    <definedName name="S39P17" localSheetId="2">#REF!</definedName>
    <definedName name="S39P17" localSheetId="5">#REF!</definedName>
    <definedName name="S39P17" localSheetId="7">#REF!</definedName>
    <definedName name="S39P17" localSheetId="8">#REF!</definedName>
    <definedName name="S39P17">#REF!</definedName>
    <definedName name="S39P18" localSheetId="2">#REF!</definedName>
    <definedName name="S39P18" localSheetId="5">#REF!</definedName>
    <definedName name="S39P18" localSheetId="7">#REF!</definedName>
    <definedName name="S39P18" localSheetId="8">#REF!</definedName>
    <definedName name="S39P18">#REF!</definedName>
    <definedName name="S39P19" localSheetId="2">#REF!</definedName>
    <definedName name="S39P19" localSheetId="5">#REF!</definedName>
    <definedName name="S39P19" localSheetId="7">#REF!</definedName>
    <definedName name="S39P19" localSheetId="8">#REF!</definedName>
    <definedName name="S39P19">#REF!</definedName>
    <definedName name="S39P2" localSheetId="2">#REF!</definedName>
    <definedName name="S39P2" localSheetId="5">#REF!</definedName>
    <definedName name="S39P2" localSheetId="7">#REF!</definedName>
    <definedName name="S39P2" localSheetId="8">#REF!</definedName>
    <definedName name="S39P2">#REF!</definedName>
    <definedName name="S39P20" localSheetId="2">#REF!</definedName>
    <definedName name="S39P20" localSheetId="5">#REF!</definedName>
    <definedName name="S39P20" localSheetId="7">#REF!</definedName>
    <definedName name="S39P20" localSheetId="8">#REF!</definedName>
    <definedName name="S39P20">#REF!</definedName>
    <definedName name="S39P21" localSheetId="2">#REF!</definedName>
    <definedName name="S39P21" localSheetId="5">#REF!</definedName>
    <definedName name="S39P21" localSheetId="7">#REF!</definedName>
    <definedName name="S39P21" localSheetId="8">#REF!</definedName>
    <definedName name="S39P21">#REF!</definedName>
    <definedName name="S39P22" localSheetId="2">#REF!</definedName>
    <definedName name="S39P22" localSheetId="5">#REF!</definedName>
    <definedName name="S39P22" localSheetId="7">#REF!</definedName>
    <definedName name="S39P22" localSheetId="8">#REF!</definedName>
    <definedName name="S39P22">#REF!</definedName>
    <definedName name="S39P23" localSheetId="2">#REF!</definedName>
    <definedName name="S39P23" localSheetId="5">#REF!</definedName>
    <definedName name="S39P23" localSheetId="7">#REF!</definedName>
    <definedName name="S39P23" localSheetId="8">#REF!</definedName>
    <definedName name="S39P23">#REF!</definedName>
    <definedName name="S39P24" localSheetId="2">#REF!</definedName>
    <definedName name="S39P24" localSheetId="5">#REF!</definedName>
    <definedName name="S39P24" localSheetId="7">#REF!</definedName>
    <definedName name="S39P24" localSheetId="8">#REF!</definedName>
    <definedName name="S39P24">#REF!</definedName>
    <definedName name="S39P3" localSheetId="2">#REF!</definedName>
    <definedName name="S39P3" localSheetId="5">#REF!</definedName>
    <definedName name="S39P3" localSheetId="7">#REF!</definedName>
    <definedName name="S39P3" localSheetId="8">#REF!</definedName>
    <definedName name="S39P3">#REF!</definedName>
    <definedName name="S39P4" localSheetId="2">#REF!</definedName>
    <definedName name="S39P4" localSheetId="5">#REF!</definedName>
    <definedName name="S39P4" localSheetId="7">#REF!</definedName>
    <definedName name="S39P4" localSheetId="8">#REF!</definedName>
    <definedName name="S39P4">#REF!</definedName>
    <definedName name="S39P5" localSheetId="2">#REF!</definedName>
    <definedName name="S39P5" localSheetId="5">#REF!</definedName>
    <definedName name="S39P5" localSheetId="7">#REF!</definedName>
    <definedName name="S39P5" localSheetId="8">#REF!</definedName>
    <definedName name="S39P5">#REF!</definedName>
    <definedName name="S39P6" localSheetId="2">#REF!</definedName>
    <definedName name="S39P6" localSheetId="5">#REF!</definedName>
    <definedName name="S39P6" localSheetId="7">#REF!</definedName>
    <definedName name="S39P6" localSheetId="8">#REF!</definedName>
    <definedName name="S39P6">#REF!</definedName>
    <definedName name="S39P7" localSheetId="2">#REF!</definedName>
    <definedName name="S39P7" localSheetId="5">#REF!</definedName>
    <definedName name="S39P7" localSheetId="7">#REF!</definedName>
    <definedName name="S39P7" localSheetId="8">#REF!</definedName>
    <definedName name="S39P7">#REF!</definedName>
    <definedName name="S39P8" localSheetId="2">#REF!</definedName>
    <definedName name="S39P8" localSheetId="5">#REF!</definedName>
    <definedName name="S39P8" localSheetId="7">#REF!</definedName>
    <definedName name="S39P8" localSheetId="8">#REF!</definedName>
    <definedName name="S39P8">#REF!</definedName>
    <definedName name="S39P9" localSheetId="2">#REF!</definedName>
    <definedName name="S39P9" localSheetId="5">#REF!</definedName>
    <definedName name="S39P9" localSheetId="7">#REF!</definedName>
    <definedName name="S39P9" localSheetId="8">#REF!</definedName>
    <definedName name="S39P9">#REF!</definedName>
    <definedName name="S39R1" localSheetId="2">#REF!</definedName>
    <definedName name="S39R1" localSheetId="5">#REF!</definedName>
    <definedName name="S39R1" localSheetId="7">#REF!</definedName>
    <definedName name="S39R1" localSheetId="8">#REF!</definedName>
    <definedName name="S39R1">#REF!</definedName>
    <definedName name="S39R10" localSheetId="2">#REF!</definedName>
    <definedName name="S39R10" localSheetId="5">#REF!</definedName>
    <definedName name="S39R10" localSheetId="7">#REF!</definedName>
    <definedName name="S39R10" localSheetId="8">#REF!</definedName>
    <definedName name="S39R10">#REF!</definedName>
    <definedName name="S39R11" localSheetId="2">#REF!</definedName>
    <definedName name="S39R11" localSheetId="5">#REF!</definedName>
    <definedName name="S39R11" localSheetId="7">#REF!</definedName>
    <definedName name="S39R11" localSheetId="8">#REF!</definedName>
    <definedName name="S39R11">#REF!</definedName>
    <definedName name="S39R12" localSheetId="2">#REF!</definedName>
    <definedName name="S39R12" localSheetId="5">#REF!</definedName>
    <definedName name="S39R12" localSheetId="7">#REF!</definedName>
    <definedName name="S39R12" localSheetId="8">#REF!</definedName>
    <definedName name="S39R12">#REF!</definedName>
    <definedName name="S39R13" localSheetId="2">#REF!</definedName>
    <definedName name="S39R13" localSheetId="5">#REF!</definedName>
    <definedName name="S39R13" localSheetId="7">#REF!</definedName>
    <definedName name="S39R13" localSheetId="8">#REF!</definedName>
    <definedName name="S39R13">#REF!</definedName>
    <definedName name="S39R14" localSheetId="2">#REF!</definedName>
    <definedName name="S39R14" localSheetId="5">#REF!</definedName>
    <definedName name="S39R14" localSheetId="7">#REF!</definedName>
    <definedName name="S39R14" localSheetId="8">#REF!</definedName>
    <definedName name="S39R14">#REF!</definedName>
    <definedName name="S39R15" localSheetId="2">#REF!</definedName>
    <definedName name="S39R15" localSheetId="5">#REF!</definedName>
    <definedName name="S39R15" localSheetId="7">#REF!</definedName>
    <definedName name="S39R15" localSheetId="8">#REF!</definedName>
    <definedName name="S39R15">#REF!</definedName>
    <definedName name="S39R16" localSheetId="2">#REF!</definedName>
    <definedName name="S39R16" localSheetId="5">#REF!</definedName>
    <definedName name="S39R16" localSheetId="7">#REF!</definedName>
    <definedName name="S39R16" localSheetId="8">#REF!</definedName>
    <definedName name="S39R16">#REF!</definedName>
    <definedName name="S39R17" localSheetId="2">#REF!</definedName>
    <definedName name="S39R17" localSheetId="5">#REF!</definedName>
    <definedName name="S39R17" localSheetId="7">#REF!</definedName>
    <definedName name="S39R17" localSheetId="8">#REF!</definedName>
    <definedName name="S39R17">#REF!</definedName>
    <definedName name="S39R18" localSheetId="2">#REF!</definedName>
    <definedName name="S39R18" localSheetId="5">#REF!</definedName>
    <definedName name="S39R18" localSheetId="7">#REF!</definedName>
    <definedName name="S39R18" localSheetId="8">#REF!</definedName>
    <definedName name="S39R18">#REF!</definedName>
    <definedName name="S39R19" localSheetId="2">#REF!</definedName>
    <definedName name="S39R19" localSheetId="5">#REF!</definedName>
    <definedName name="S39R19" localSheetId="7">#REF!</definedName>
    <definedName name="S39R19" localSheetId="8">#REF!</definedName>
    <definedName name="S39R19">#REF!</definedName>
    <definedName name="S39R2" localSheetId="2">#REF!</definedName>
    <definedName name="S39R2" localSheetId="5">#REF!</definedName>
    <definedName name="S39R2" localSheetId="7">#REF!</definedName>
    <definedName name="S39R2" localSheetId="8">#REF!</definedName>
    <definedName name="S39R2">#REF!</definedName>
    <definedName name="S39R20" localSheetId="2">#REF!</definedName>
    <definedName name="S39R20" localSheetId="5">#REF!</definedName>
    <definedName name="S39R20" localSheetId="7">#REF!</definedName>
    <definedName name="S39R20" localSheetId="8">#REF!</definedName>
    <definedName name="S39R20">#REF!</definedName>
    <definedName name="S39R21" localSheetId="2">#REF!</definedName>
    <definedName name="S39R21" localSheetId="5">#REF!</definedName>
    <definedName name="S39R21" localSheetId="7">#REF!</definedName>
    <definedName name="S39R21" localSheetId="8">#REF!</definedName>
    <definedName name="S39R21">#REF!</definedName>
    <definedName name="S39R22" localSheetId="2">#REF!</definedName>
    <definedName name="S39R22" localSheetId="5">#REF!</definedName>
    <definedName name="S39R22" localSheetId="7">#REF!</definedName>
    <definedName name="S39R22" localSheetId="8">#REF!</definedName>
    <definedName name="S39R22">#REF!</definedName>
    <definedName name="S39R23" localSheetId="2">#REF!</definedName>
    <definedName name="S39R23" localSheetId="5">#REF!</definedName>
    <definedName name="S39R23" localSheetId="7">#REF!</definedName>
    <definedName name="S39R23" localSheetId="8">#REF!</definedName>
    <definedName name="S39R23">#REF!</definedName>
    <definedName name="S39R24" localSheetId="2">#REF!</definedName>
    <definedName name="S39R24" localSheetId="5">#REF!</definedName>
    <definedName name="S39R24" localSheetId="7">#REF!</definedName>
    <definedName name="S39R24" localSheetId="8">#REF!</definedName>
    <definedName name="S39R24">#REF!</definedName>
    <definedName name="S39R3" localSheetId="2">#REF!</definedName>
    <definedName name="S39R3" localSheetId="5">#REF!</definedName>
    <definedName name="S39R3" localSheetId="7">#REF!</definedName>
    <definedName name="S39R3" localSheetId="8">#REF!</definedName>
    <definedName name="S39R3">#REF!</definedName>
    <definedName name="S39R4" localSheetId="2">#REF!</definedName>
    <definedName name="S39R4" localSheetId="5">#REF!</definedName>
    <definedName name="S39R4" localSheetId="7">#REF!</definedName>
    <definedName name="S39R4" localSheetId="8">#REF!</definedName>
    <definedName name="S39R4">#REF!</definedName>
    <definedName name="S39R5" localSheetId="2">#REF!</definedName>
    <definedName name="S39R5" localSheetId="5">#REF!</definedName>
    <definedName name="S39R5" localSheetId="7">#REF!</definedName>
    <definedName name="S39R5" localSheetId="8">#REF!</definedName>
    <definedName name="S39R5">#REF!</definedName>
    <definedName name="S39R6" localSheetId="2">#REF!</definedName>
    <definedName name="S39R6" localSheetId="5">#REF!</definedName>
    <definedName name="S39R6" localSheetId="7">#REF!</definedName>
    <definedName name="S39R6" localSheetId="8">#REF!</definedName>
    <definedName name="S39R6">#REF!</definedName>
    <definedName name="S39R7" localSheetId="2">#REF!</definedName>
    <definedName name="S39R7" localSheetId="5">#REF!</definedName>
    <definedName name="S39R7" localSheetId="7">#REF!</definedName>
    <definedName name="S39R7" localSheetId="8">#REF!</definedName>
    <definedName name="S39R7">#REF!</definedName>
    <definedName name="S39R8" localSheetId="2">#REF!</definedName>
    <definedName name="S39R8" localSheetId="5">#REF!</definedName>
    <definedName name="S39R8" localSheetId="7">#REF!</definedName>
    <definedName name="S39R8" localSheetId="8">#REF!</definedName>
    <definedName name="S39R8">#REF!</definedName>
    <definedName name="S39R9" localSheetId="2">#REF!</definedName>
    <definedName name="S39R9" localSheetId="5">#REF!</definedName>
    <definedName name="S39R9" localSheetId="7">#REF!</definedName>
    <definedName name="S39R9" localSheetId="8">#REF!</definedName>
    <definedName name="S39R9">#REF!</definedName>
    <definedName name="S3P1" localSheetId="2">#REF!</definedName>
    <definedName name="S3P1" localSheetId="5">#REF!</definedName>
    <definedName name="S3P1" localSheetId="7">#REF!</definedName>
    <definedName name="S3P1" localSheetId="8">#REF!</definedName>
    <definedName name="S3P1">#REF!</definedName>
    <definedName name="S3P10" localSheetId="2">#REF!</definedName>
    <definedName name="S3P10" localSheetId="5">#REF!</definedName>
    <definedName name="S3P10" localSheetId="7">#REF!</definedName>
    <definedName name="S3P10" localSheetId="8">#REF!</definedName>
    <definedName name="S3P10">#REF!</definedName>
    <definedName name="S3P11" localSheetId="2">#REF!</definedName>
    <definedName name="S3P11" localSheetId="5">#REF!</definedName>
    <definedName name="S3P11" localSheetId="7">#REF!</definedName>
    <definedName name="S3P11" localSheetId="8">#REF!</definedName>
    <definedName name="S3P11">#REF!</definedName>
    <definedName name="S3P12" localSheetId="2">#REF!</definedName>
    <definedName name="S3P12" localSheetId="5">#REF!</definedName>
    <definedName name="S3P12" localSheetId="7">#REF!</definedName>
    <definedName name="S3P12" localSheetId="8">#REF!</definedName>
    <definedName name="S3P12">#REF!</definedName>
    <definedName name="S3P13" localSheetId="2">#REF!</definedName>
    <definedName name="S3P13" localSheetId="5">#REF!</definedName>
    <definedName name="S3P13" localSheetId="7">#REF!</definedName>
    <definedName name="S3P13" localSheetId="8">#REF!</definedName>
    <definedName name="S3P13">#REF!</definedName>
    <definedName name="S3P14" localSheetId="2">#REF!</definedName>
    <definedName name="S3P14" localSheetId="5">#REF!</definedName>
    <definedName name="S3P14" localSheetId="7">#REF!</definedName>
    <definedName name="S3P14" localSheetId="8">#REF!</definedName>
    <definedName name="S3P14">#REF!</definedName>
    <definedName name="S3P15" localSheetId="2">#REF!</definedName>
    <definedName name="S3P15" localSheetId="5">#REF!</definedName>
    <definedName name="S3P15" localSheetId="7">#REF!</definedName>
    <definedName name="S3P15" localSheetId="8">#REF!</definedName>
    <definedName name="S3P15">#REF!</definedName>
    <definedName name="S3P16" localSheetId="2">#REF!</definedName>
    <definedName name="S3P16" localSheetId="5">#REF!</definedName>
    <definedName name="S3P16" localSheetId="7">#REF!</definedName>
    <definedName name="S3P16" localSheetId="8">#REF!</definedName>
    <definedName name="S3P16">#REF!</definedName>
    <definedName name="S3P17" localSheetId="2">#REF!</definedName>
    <definedName name="S3P17" localSheetId="5">#REF!</definedName>
    <definedName name="S3P17" localSheetId="7">#REF!</definedName>
    <definedName name="S3P17" localSheetId="8">#REF!</definedName>
    <definedName name="S3P17">#REF!</definedName>
    <definedName name="S3P18" localSheetId="2">#REF!</definedName>
    <definedName name="S3P18" localSheetId="5">#REF!</definedName>
    <definedName name="S3P18" localSheetId="7">#REF!</definedName>
    <definedName name="S3P18" localSheetId="8">#REF!</definedName>
    <definedName name="S3P18">#REF!</definedName>
    <definedName name="S3P19" localSheetId="2">#REF!</definedName>
    <definedName name="S3P19" localSheetId="5">#REF!</definedName>
    <definedName name="S3P19" localSheetId="7">#REF!</definedName>
    <definedName name="S3P19" localSheetId="8">#REF!</definedName>
    <definedName name="S3P19">#REF!</definedName>
    <definedName name="S3P2" localSheetId="2">#REF!</definedName>
    <definedName name="S3P2" localSheetId="5">#REF!</definedName>
    <definedName name="S3P2" localSheetId="7">#REF!</definedName>
    <definedName name="S3P2" localSheetId="8">#REF!</definedName>
    <definedName name="S3P2">#REF!</definedName>
    <definedName name="S3P20" localSheetId="2">#REF!</definedName>
    <definedName name="S3P20" localSheetId="5">#REF!</definedName>
    <definedName name="S3P20" localSheetId="7">#REF!</definedName>
    <definedName name="S3P20" localSheetId="8">#REF!</definedName>
    <definedName name="S3P20">#REF!</definedName>
    <definedName name="S3P21" localSheetId="2">#REF!</definedName>
    <definedName name="S3P21" localSheetId="5">#REF!</definedName>
    <definedName name="S3P21" localSheetId="7">#REF!</definedName>
    <definedName name="S3P21" localSheetId="8">#REF!</definedName>
    <definedName name="S3P21">#REF!</definedName>
    <definedName name="S3P22" localSheetId="2">#REF!</definedName>
    <definedName name="S3P22" localSheetId="5">#REF!</definedName>
    <definedName name="S3P22" localSheetId="7">#REF!</definedName>
    <definedName name="S3P22" localSheetId="8">#REF!</definedName>
    <definedName name="S3P22">#REF!</definedName>
    <definedName name="S3P23" localSheetId="2">#REF!</definedName>
    <definedName name="S3P23" localSheetId="5">#REF!</definedName>
    <definedName name="S3P23" localSheetId="7">#REF!</definedName>
    <definedName name="S3P23" localSheetId="8">#REF!</definedName>
    <definedName name="S3P23">#REF!</definedName>
    <definedName name="S3P24" localSheetId="2">#REF!</definedName>
    <definedName name="S3P24" localSheetId="5">#REF!</definedName>
    <definedName name="S3P24" localSheetId="7">#REF!</definedName>
    <definedName name="S3P24" localSheetId="8">#REF!</definedName>
    <definedName name="S3P24">#REF!</definedName>
    <definedName name="S3P3" localSheetId="2">#REF!</definedName>
    <definedName name="S3P3" localSheetId="5">#REF!</definedName>
    <definedName name="S3P3" localSheetId="7">#REF!</definedName>
    <definedName name="S3P3" localSheetId="8">#REF!</definedName>
    <definedName name="S3P3">#REF!</definedName>
    <definedName name="S3P4" localSheetId="2">#REF!</definedName>
    <definedName name="S3P4" localSheetId="5">#REF!</definedName>
    <definedName name="S3P4" localSheetId="7">#REF!</definedName>
    <definedName name="S3P4" localSheetId="8">#REF!</definedName>
    <definedName name="S3P4">#REF!</definedName>
    <definedName name="S3P5" localSheetId="2">#REF!</definedName>
    <definedName name="S3P5" localSheetId="5">#REF!</definedName>
    <definedName name="S3P5" localSheetId="7">#REF!</definedName>
    <definedName name="S3P5" localSheetId="8">#REF!</definedName>
    <definedName name="S3P5">#REF!</definedName>
    <definedName name="S3P6" localSheetId="2">#REF!</definedName>
    <definedName name="S3P6" localSheetId="5">#REF!</definedName>
    <definedName name="S3P6" localSheetId="7">#REF!</definedName>
    <definedName name="S3P6" localSheetId="8">#REF!</definedName>
    <definedName name="S3P6">#REF!</definedName>
    <definedName name="S3P7" localSheetId="2">#REF!</definedName>
    <definedName name="S3P7" localSheetId="5">#REF!</definedName>
    <definedName name="S3P7" localSheetId="7">#REF!</definedName>
    <definedName name="S3P7" localSheetId="8">#REF!</definedName>
    <definedName name="S3P7">#REF!</definedName>
    <definedName name="S3P8" localSheetId="2">#REF!</definedName>
    <definedName name="S3P8" localSheetId="5">#REF!</definedName>
    <definedName name="S3P8" localSheetId="7">#REF!</definedName>
    <definedName name="S3P8" localSheetId="8">#REF!</definedName>
    <definedName name="S3P8">#REF!</definedName>
    <definedName name="S3P9" localSheetId="2">#REF!</definedName>
    <definedName name="S3P9" localSheetId="5">#REF!</definedName>
    <definedName name="S3P9" localSheetId="7">#REF!</definedName>
    <definedName name="S3P9" localSheetId="8">#REF!</definedName>
    <definedName name="S3P9">#REF!</definedName>
    <definedName name="S3R1" localSheetId="2">#REF!</definedName>
    <definedName name="S3R1" localSheetId="5">#REF!</definedName>
    <definedName name="S3R1" localSheetId="7">#REF!</definedName>
    <definedName name="S3R1" localSheetId="8">#REF!</definedName>
    <definedName name="S3R1">#REF!</definedName>
    <definedName name="S3R10" localSheetId="2">#REF!</definedName>
    <definedName name="S3R10" localSheetId="5">#REF!</definedName>
    <definedName name="S3R10" localSheetId="7">#REF!</definedName>
    <definedName name="S3R10" localSheetId="8">#REF!</definedName>
    <definedName name="S3R10">#REF!</definedName>
    <definedName name="S3R11" localSheetId="2">#REF!</definedName>
    <definedName name="S3R11" localSheetId="5">#REF!</definedName>
    <definedName name="S3R11" localSheetId="7">#REF!</definedName>
    <definedName name="S3R11" localSheetId="8">#REF!</definedName>
    <definedName name="S3R11">#REF!</definedName>
    <definedName name="S3R12" localSheetId="2">#REF!</definedName>
    <definedName name="S3R12" localSheetId="5">#REF!</definedName>
    <definedName name="S3R12" localSheetId="7">#REF!</definedName>
    <definedName name="S3R12" localSheetId="8">#REF!</definedName>
    <definedName name="S3R12">#REF!</definedName>
    <definedName name="S3R13" localSheetId="2">#REF!</definedName>
    <definedName name="S3R13" localSheetId="5">#REF!</definedName>
    <definedName name="S3R13" localSheetId="7">#REF!</definedName>
    <definedName name="S3R13" localSheetId="8">#REF!</definedName>
    <definedName name="S3R13">#REF!</definedName>
    <definedName name="S3R14" localSheetId="2">#REF!</definedName>
    <definedName name="S3R14" localSheetId="5">#REF!</definedName>
    <definedName name="S3R14" localSheetId="7">#REF!</definedName>
    <definedName name="S3R14" localSheetId="8">#REF!</definedName>
    <definedName name="S3R14">#REF!</definedName>
    <definedName name="S3R15" localSheetId="2">#REF!</definedName>
    <definedName name="S3R15" localSheetId="5">#REF!</definedName>
    <definedName name="S3R15" localSheetId="7">#REF!</definedName>
    <definedName name="S3R15" localSheetId="8">#REF!</definedName>
    <definedName name="S3R15">#REF!</definedName>
    <definedName name="S3R16" localSheetId="2">#REF!</definedName>
    <definedName name="S3R16" localSheetId="5">#REF!</definedName>
    <definedName name="S3R16" localSheetId="7">#REF!</definedName>
    <definedName name="S3R16" localSheetId="8">#REF!</definedName>
    <definedName name="S3R16">#REF!</definedName>
    <definedName name="S3R17" localSheetId="2">#REF!</definedName>
    <definedName name="S3R17" localSheetId="5">#REF!</definedName>
    <definedName name="S3R17" localSheetId="7">#REF!</definedName>
    <definedName name="S3R17" localSheetId="8">#REF!</definedName>
    <definedName name="S3R17">#REF!</definedName>
    <definedName name="S3R18" localSheetId="2">#REF!</definedName>
    <definedName name="S3R18" localSheetId="5">#REF!</definedName>
    <definedName name="S3R18" localSheetId="7">#REF!</definedName>
    <definedName name="S3R18" localSheetId="8">#REF!</definedName>
    <definedName name="S3R18">#REF!</definedName>
    <definedName name="S3R19" localSheetId="2">#REF!</definedName>
    <definedName name="S3R19" localSheetId="5">#REF!</definedName>
    <definedName name="S3R19" localSheetId="7">#REF!</definedName>
    <definedName name="S3R19" localSheetId="8">#REF!</definedName>
    <definedName name="S3R19">#REF!</definedName>
    <definedName name="S3R2" localSheetId="2">#REF!</definedName>
    <definedName name="S3R2" localSheetId="5">#REF!</definedName>
    <definedName name="S3R2" localSheetId="7">#REF!</definedName>
    <definedName name="S3R2" localSheetId="8">#REF!</definedName>
    <definedName name="S3R2">#REF!</definedName>
    <definedName name="S3R20" localSheetId="2">#REF!</definedName>
    <definedName name="S3R20" localSheetId="5">#REF!</definedName>
    <definedName name="S3R20" localSheetId="7">#REF!</definedName>
    <definedName name="S3R20" localSheetId="8">#REF!</definedName>
    <definedName name="S3R20">#REF!</definedName>
    <definedName name="S3R21" localSheetId="2">#REF!</definedName>
    <definedName name="S3R21" localSheetId="5">#REF!</definedName>
    <definedName name="S3R21" localSheetId="7">#REF!</definedName>
    <definedName name="S3R21" localSheetId="8">#REF!</definedName>
    <definedName name="S3R21">#REF!</definedName>
    <definedName name="S3R22" localSheetId="2">#REF!</definedName>
    <definedName name="S3R22" localSheetId="5">#REF!</definedName>
    <definedName name="S3R22" localSheetId="7">#REF!</definedName>
    <definedName name="S3R22" localSheetId="8">#REF!</definedName>
    <definedName name="S3R22">#REF!</definedName>
    <definedName name="S3R23" localSheetId="2">#REF!</definedName>
    <definedName name="S3R23" localSheetId="5">#REF!</definedName>
    <definedName name="S3R23" localSheetId="7">#REF!</definedName>
    <definedName name="S3R23" localSheetId="8">#REF!</definedName>
    <definedName name="S3R23">#REF!</definedName>
    <definedName name="S3R24" localSheetId="2">#REF!</definedName>
    <definedName name="S3R24" localSheetId="5">#REF!</definedName>
    <definedName name="S3R24" localSheetId="7">#REF!</definedName>
    <definedName name="S3R24" localSheetId="8">#REF!</definedName>
    <definedName name="S3R24">#REF!</definedName>
    <definedName name="S3R3" localSheetId="2">#REF!</definedName>
    <definedName name="S3R3" localSheetId="5">#REF!</definedName>
    <definedName name="S3R3" localSheetId="7">#REF!</definedName>
    <definedName name="S3R3" localSheetId="8">#REF!</definedName>
    <definedName name="S3R3">#REF!</definedName>
    <definedName name="S3R4" localSheetId="2">#REF!</definedName>
    <definedName name="S3R4" localSheetId="5">#REF!</definedName>
    <definedName name="S3R4" localSheetId="7">#REF!</definedName>
    <definedName name="S3R4" localSheetId="8">#REF!</definedName>
    <definedName name="S3R4">#REF!</definedName>
    <definedName name="S3R5" localSheetId="2">#REF!</definedName>
    <definedName name="S3R5" localSheetId="5">#REF!</definedName>
    <definedName name="S3R5" localSheetId="7">#REF!</definedName>
    <definedName name="S3R5" localSheetId="8">#REF!</definedName>
    <definedName name="S3R5">#REF!</definedName>
    <definedName name="S3R6" localSheetId="2">#REF!</definedName>
    <definedName name="S3R6" localSheetId="5">#REF!</definedName>
    <definedName name="S3R6" localSheetId="7">#REF!</definedName>
    <definedName name="S3R6" localSheetId="8">#REF!</definedName>
    <definedName name="S3R6">#REF!</definedName>
    <definedName name="S3R7" localSheetId="2">#REF!</definedName>
    <definedName name="S3R7" localSheetId="5">#REF!</definedName>
    <definedName name="S3R7" localSheetId="7">#REF!</definedName>
    <definedName name="S3R7" localSheetId="8">#REF!</definedName>
    <definedName name="S3R7">#REF!</definedName>
    <definedName name="S3R8" localSheetId="2">#REF!</definedName>
    <definedName name="S3R8" localSheetId="5">#REF!</definedName>
    <definedName name="S3R8" localSheetId="7">#REF!</definedName>
    <definedName name="S3R8" localSheetId="8">#REF!</definedName>
    <definedName name="S3R8">#REF!</definedName>
    <definedName name="S3R9" localSheetId="2">#REF!</definedName>
    <definedName name="S3R9" localSheetId="5">#REF!</definedName>
    <definedName name="S3R9" localSheetId="7">#REF!</definedName>
    <definedName name="S3R9" localSheetId="8">#REF!</definedName>
    <definedName name="S3R9">#REF!</definedName>
    <definedName name="S40P1" localSheetId="2">#REF!</definedName>
    <definedName name="S40P1" localSheetId="5">#REF!</definedName>
    <definedName name="S40P1" localSheetId="7">#REF!</definedName>
    <definedName name="S40P1" localSheetId="8">#REF!</definedName>
    <definedName name="S40P1">#REF!</definedName>
    <definedName name="S40P10" localSheetId="2">#REF!</definedName>
    <definedName name="S40P10" localSheetId="5">#REF!</definedName>
    <definedName name="S40P10" localSheetId="7">#REF!</definedName>
    <definedName name="S40P10" localSheetId="8">#REF!</definedName>
    <definedName name="S40P10">#REF!</definedName>
    <definedName name="S40P11" localSheetId="2">#REF!</definedName>
    <definedName name="S40P11" localSheetId="5">#REF!</definedName>
    <definedName name="S40P11" localSheetId="7">#REF!</definedName>
    <definedName name="S40P11" localSheetId="8">#REF!</definedName>
    <definedName name="S40P11">#REF!</definedName>
    <definedName name="S40P12" localSheetId="2">#REF!</definedName>
    <definedName name="S40P12" localSheetId="5">#REF!</definedName>
    <definedName name="S40P12" localSheetId="7">#REF!</definedName>
    <definedName name="S40P12" localSheetId="8">#REF!</definedName>
    <definedName name="S40P12">#REF!</definedName>
    <definedName name="S40P13" localSheetId="2">#REF!</definedName>
    <definedName name="S40P13" localSheetId="5">#REF!</definedName>
    <definedName name="S40P13" localSheetId="7">#REF!</definedName>
    <definedName name="S40P13" localSheetId="8">#REF!</definedName>
    <definedName name="S40P13">#REF!</definedName>
    <definedName name="S40P14" localSheetId="2">#REF!</definedName>
    <definedName name="S40P14" localSheetId="5">#REF!</definedName>
    <definedName name="S40P14" localSheetId="7">#REF!</definedName>
    <definedName name="S40P14" localSheetId="8">#REF!</definedName>
    <definedName name="S40P14">#REF!</definedName>
    <definedName name="S40P15" localSheetId="2">#REF!</definedName>
    <definedName name="S40P15" localSheetId="5">#REF!</definedName>
    <definedName name="S40P15" localSheetId="7">#REF!</definedName>
    <definedName name="S40P15" localSheetId="8">#REF!</definedName>
    <definedName name="S40P15">#REF!</definedName>
    <definedName name="S40P16" localSheetId="2">#REF!</definedName>
    <definedName name="S40P16" localSheetId="5">#REF!</definedName>
    <definedName name="S40P16" localSheetId="7">#REF!</definedName>
    <definedName name="S40P16" localSheetId="8">#REF!</definedName>
    <definedName name="S40P16">#REF!</definedName>
    <definedName name="S40P17" localSheetId="2">#REF!</definedName>
    <definedName name="S40P17" localSheetId="5">#REF!</definedName>
    <definedName name="S40P17" localSheetId="7">#REF!</definedName>
    <definedName name="S40P17" localSheetId="8">#REF!</definedName>
    <definedName name="S40P17">#REF!</definedName>
    <definedName name="S40P18" localSheetId="2">#REF!</definedName>
    <definedName name="S40P18" localSheetId="5">#REF!</definedName>
    <definedName name="S40P18" localSheetId="7">#REF!</definedName>
    <definedName name="S40P18" localSheetId="8">#REF!</definedName>
    <definedName name="S40P18">#REF!</definedName>
    <definedName name="S40P19" localSheetId="2">#REF!</definedName>
    <definedName name="S40P19" localSheetId="5">#REF!</definedName>
    <definedName name="S40P19" localSheetId="7">#REF!</definedName>
    <definedName name="S40P19" localSheetId="8">#REF!</definedName>
    <definedName name="S40P19">#REF!</definedName>
    <definedName name="S40P2" localSheetId="2">#REF!</definedName>
    <definedName name="S40P2" localSheetId="5">#REF!</definedName>
    <definedName name="S40P2" localSheetId="7">#REF!</definedName>
    <definedName name="S40P2" localSheetId="8">#REF!</definedName>
    <definedName name="S40P2">#REF!</definedName>
    <definedName name="S40P20" localSheetId="2">#REF!</definedName>
    <definedName name="S40P20" localSheetId="5">#REF!</definedName>
    <definedName name="S40P20" localSheetId="7">#REF!</definedName>
    <definedName name="S40P20" localSheetId="8">#REF!</definedName>
    <definedName name="S40P20">#REF!</definedName>
    <definedName name="S40P21" localSheetId="2">#REF!</definedName>
    <definedName name="S40P21" localSheetId="5">#REF!</definedName>
    <definedName name="S40P21" localSheetId="7">#REF!</definedName>
    <definedName name="S40P21" localSheetId="8">#REF!</definedName>
    <definedName name="S40P21">#REF!</definedName>
    <definedName name="S40P22" localSheetId="2">#REF!</definedName>
    <definedName name="S40P22" localSheetId="5">#REF!</definedName>
    <definedName name="S40P22" localSheetId="7">#REF!</definedName>
    <definedName name="S40P22" localSheetId="8">#REF!</definedName>
    <definedName name="S40P22">#REF!</definedName>
    <definedName name="S40P23" localSheetId="2">#REF!</definedName>
    <definedName name="S40P23" localSheetId="5">#REF!</definedName>
    <definedName name="S40P23" localSheetId="7">#REF!</definedName>
    <definedName name="S40P23" localSheetId="8">#REF!</definedName>
    <definedName name="S40P23">#REF!</definedName>
    <definedName name="S40P24" localSheetId="2">#REF!</definedName>
    <definedName name="S40P24" localSheetId="5">#REF!</definedName>
    <definedName name="S40P24" localSheetId="7">#REF!</definedName>
    <definedName name="S40P24" localSheetId="8">#REF!</definedName>
    <definedName name="S40P24">#REF!</definedName>
    <definedName name="S40P3" localSheetId="2">#REF!</definedName>
    <definedName name="S40P3" localSheetId="5">#REF!</definedName>
    <definedName name="S40P3" localSheetId="7">#REF!</definedName>
    <definedName name="S40P3" localSheetId="8">#REF!</definedName>
    <definedName name="S40P3">#REF!</definedName>
    <definedName name="S40P4" localSheetId="2">#REF!</definedName>
    <definedName name="S40P4" localSheetId="5">#REF!</definedName>
    <definedName name="S40P4" localSheetId="7">#REF!</definedName>
    <definedName name="S40P4" localSheetId="8">#REF!</definedName>
    <definedName name="S40P4">#REF!</definedName>
    <definedName name="S40P5" localSheetId="2">#REF!</definedName>
    <definedName name="S40P5" localSheetId="5">#REF!</definedName>
    <definedName name="S40P5" localSheetId="7">#REF!</definedName>
    <definedName name="S40P5" localSheetId="8">#REF!</definedName>
    <definedName name="S40P5">#REF!</definedName>
    <definedName name="S40P6" localSheetId="2">#REF!</definedName>
    <definedName name="S40P6" localSheetId="5">#REF!</definedName>
    <definedName name="S40P6" localSheetId="7">#REF!</definedName>
    <definedName name="S40P6" localSheetId="8">#REF!</definedName>
    <definedName name="S40P6">#REF!</definedName>
    <definedName name="S40P7" localSheetId="2">#REF!</definedName>
    <definedName name="S40P7" localSheetId="5">#REF!</definedName>
    <definedName name="S40P7" localSheetId="7">#REF!</definedName>
    <definedName name="S40P7" localSheetId="8">#REF!</definedName>
    <definedName name="S40P7">#REF!</definedName>
    <definedName name="S40P8" localSheetId="2">#REF!</definedName>
    <definedName name="S40P8" localSheetId="5">#REF!</definedName>
    <definedName name="S40P8" localSheetId="7">#REF!</definedName>
    <definedName name="S40P8" localSheetId="8">#REF!</definedName>
    <definedName name="S40P8">#REF!</definedName>
    <definedName name="S40P9" localSheetId="2">#REF!</definedName>
    <definedName name="S40P9" localSheetId="5">#REF!</definedName>
    <definedName name="S40P9" localSheetId="7">#REF!</definedName>
    <definedName name="S40P9" localSheetId="8">#REF!</definedName>
    <definedName name="S40P9">#REF!</definedName>
    <definedName name="S40R1" localSheetId="2">#REF!</definedName>
    <definedName name="S40R1" localSheetId="5">#REF!</definedName>
    <definedName name="S40R1" localSheetId="7">#REF!</definedName>
    <definedName name="S40R1" localSheetId="8">#REF!</definedName>
    <definedName name="S40R1">#REF!</definedName>
    <definedName name="S40R10" localSheetId="2">#REF!</definedName>
    <definedName name="S40R10" localSheetId="5">#REF!</definedName>
    <definedName name="S40R10" localSheetId="7">#REF!</definedName>
    <definedName name="S40R10" localSheetId="8">#REF!</definedName>
    <definedName name="S40R10">#REF!</definedName>
    <definedName name="S40R11" localSheetId="2">#REF!</definedName>
    <definedName name="S40R11" localSheetId="5">#REF!</definedName>
    <definedName name="S40R11" localSheetId="7">#REF!</definedName>
    <definedName name="S40R11" localSheetId="8">#REF!</definedName>
    <definedName name="S40R11">#REF!</definedName>
    <definedName name="S40R12" localSheetId="2">#REF!</definedName>
    <definedName name="S40R12" localSheetId="5">#REF!</definedName>
    <definedName name="S40R12" localSheetId="7">#REF!</definedName>
    <definedName name="S40R12" localSheetId="8">#REF!</definedName>
    <definedName name="S40R12">#REF!</definedName>
    <definedName name="S40R13" localSheetId="2">#REF!</definedName>
    <definedName name="S40R13" localSheetId="5">#REF!</definedName>
    <definedName name="S40R13" localSheetId="7">#REF!</definedName>
    <definedName name="S40R13" localSheetId="8">#REF!</definedName>
    <definedName name="S40R13">#REF!</definedName>
    <definedName name="S40R14" localSheetId="2">#REF!</definedName>
    <definedName name="S40R14" localSheetId="5">#REF!</definedName>
    <definedName name="S40R14" localSheetId="7">#REF!</definedName>
    <definedName name="S40R14" localSheetId="8">#REF!</definedName>
    <definedName name="S40R14">#REF!</definedName>
    <definedName name="S40R15" localSheetId="2">#REF!</definedName>
    <definedName name="S40R15" localSheetId="5">#REF!</definedName>
    <definedName name="S40R15" localSheetId="7">#REF!</definedName>
    <definedName name="S40R15" localSheetId="8">#REF!</definedName>
    <definedName name="S40R15">#REF!</definedName>
    <definedName name="S40R16" localSheetId="2">#REF!</definedName>
    <definedName name="S40R16" localSheetId="5">#REF!</definedName>
    <definedName name="S40R16" localSheetId="7">#REF!</definedName>
    <definedName name="S40R16" localSheetId="8">#REF!</definedName>
    <definedName name="S40R16">#REF!</definedName>
    <definedName name="S40R17" localSheetId="2">#REF!</definedName>
    <definedName name="S40R17" localSheetId="5">#REF!</definedName>
    <definedName name="S40R17" localSheetId="7">#REF!</definedName>
    <definedName name="S40R17" localSheetId="8">#REF!</definedName>
    <definedName name="S40R17">#REF!</definedName>
    <definedName name="S40R18" localSheetId="2">#REF!</definedName>
    <definedName name="S40R18" localSheetId="5">#REF!</definedName>
    <definedName name="S40R18" localSheetId="7">#REF!</definedName>
    <definedName name="S40R18" localSheetId="8">#REF!</definedName>
    <definedName name="S40R18">#REF!</definedName>
    <definedName name="S40R19" localSheetId="2">#REF!</definedName>
    <definedName name="S40R19" localSheetId="5">#REF!</definedName>
    <definedName name="S40R19" localSheetId="7">#REF!</definedName>
    <definedName name="S40R19" localSheetId="8">#REF!</definedName>
    <definedName name="S40R19">#REF!</definedName>
    <definedName name="S40R2" localSheetId="2">#REF!</definedName>
    <definedName name="S40R2" localSheetId="5">#REF!</definedName>
    <definedName name="S40R2" localSheetId="7">#REF!</definedName>
    <definedName name="S40R2" localSheetId="8">#REF!</definedName>
    <definedName name="S40R2">#REF!</definedName>
    <definedName name="S40R20" localSheetId="2">#REF!</definedName>
    <definedName name="S40R20" localSheetId="5">#REF!</definedName>
    <definedName name="S40R20" localSheetId="7">#REF!</definedName>
    <definedName name="S40R20" localSheetId="8">#REF!</definedName>
    <definedName name="S40R20">#REF!</definedName>
    <definedName name="S40R21" localSheetId="2">#REF!</definedName>
    <definedName name="S40R21" localSheetId="5">#REF!</definedName>
    <definedName name="S40R21" localSheetId="7">#REF!</definedName>
    <definedName name="S40R21" localSheetId="8">#REF!</definedName>
    <definedName name="S40R21">#REF!</definedName>
    <definedName name="S40R22" localSheetId="2">#REF!</definedName>
    <definedName name="S40R22" localSheetId="5">#REF!</definedName>
    <definedName name="S40R22" localSheetId="7">#REF!</definedName>
    <definedName name="S40R22" localSheetId="8">#REF!</definedName>
    <definedName name="S40R22">#REF!</definedName>
    <definedName name="S40R23" localSheetId="2">#REF!</definedName>
    <definedName name="S40R23" localSheetId="5">#REF!</definedName>
    <definedName name="S40R23" localSheetId="7">#REF!</definedName>
    <definedName name="S40R23" localSheetId="8">#REF!</definedName>
    <definedName name="S40R23">#REF!</definedName>
    <definedName name="S40R24" localSheetId="2">#REF!</definedName>
    <definedName name="S40R24" localSheetId="5">#REF!</definedName>
    <definedName name="S40R24" localSheetId="7">#REF!</definedName>
    <definedName name="S40R24" localSheetId="8">#REF!</definedName>
    <definedName name="S40R24">#REF!</definedName>
    <definedName name="S40R3" localSheetId="2">#REF!</definedName>
    <definedName name="S40R3" localSheetId="5">#REF!</definedName>
    <definedName name="S40R3" localSheetId="7">#REF!</definedName>
    <definedName name="S40R3" localSheetId="8">#REF!</definedName>
    <definedName name="S40R3">#REF!</definedName>
    <definedName name="S40R4" localSheetId="2">#REF!</definedName>
    <definedName name="S40R4" localSheetId="5">#REF!</definedName>
    <definedName name="S40R4" localSheetId="7">#REF!</definedName>
    <definedName name="S40R4" localSheetId="8">#REF!</definedName>
    <definedName name="S40R4">#REF!</definedName>
    <definedName name="S40R5" localSheetId="2">#REF!</definedName>
    <definedName name="S40R5" localSheetId="5">#REF!</definedName>
    <definedName name="S40R5" localSheetId="7">#REF!</definedName>
    <definedName name="S40R5" localSheetId="8">#REF!</definedName>
    <definedName name="S40R5">#REF!</definedName>
    <definedName name="S40R6" localSheetId="2">#REF!</definedName>
    <definedName name="S40R6" localSheetId="5">#REF!</definedName>
    <definedName name="S40R6" localSheetId="7">#REF!</definedName>
    <definedName name="S40R6" localSheetId="8">#REF!</definedName>
    <definedName name="S40R6">#REF!</definedName>
    <definedName name="S40R7" localSheetId="2">#REF!</definedName>
    <definedName name="S40R7" localSheetId="5">#REF!</definedName>
    <definedName name="S40R7" localSheetId="7">#REF!</definedName>
    <definedName name="S40R7" localSheetId="8">#REF!</definedName>
    <definedName name="S40R7">#REF!</definedName>
    <definedName name="S40R8" localSheetId="2">#REF!</definedName>
    <definedName name="S40R8" localSheetId="5">#REF!</definedName>
    <definedName name="S40R8" localSheetId="7">#REF!</definedName>
    <definedName name="S40R8" localSheetId="8">#REF!</definedName>
    <definedName name="S40R8">#REF!</definedName>
    <definedName name="S40R9" localSheetId="2">#REF!</definedName>
    <definedName name="S40R9" localSheetId="5">#REF!</definedName>
    <definedName name="S40R9" localSheetId="7">#REF!</definedName>
    <definedName name="S40R9" localSheetId="8">#REF!</definedName>
    <definedName name="S40R9">#REF!</definedName>
    <definedName name="S41P1" localSheetId="2">#REF!</definedName>
    <definedName name="S41P1" localSheetId="5">#REF!</definedName>
    <definedName name="S41P1" localSheetId="7">#REF!</definedName>
    <definedName name="S41P1" localSheetId="8">#REF!</definedName>
    <definedName name="S41P1">#REF!</definedName>
    <definedName name="S41P10" localSheetId="2">#REF!</definedName>
    <definedName name="S41P10" localSheetId="5">#REF!</definedName>
    <definedName name="S41P10" localSheetId="7">#REF!</definedName>
    <definedName name="S41P10" localSheetId="8">#REF!</definedName>
    <definedName name="S41P10">#REF!</definedName>
    <definedName name="S41P11" localSheetId="2">#REF!</definedName>
    <definedName name="S41P11" localSheetId="5">#REF!</definedName>
    <definedName name="S41P11" localSheetId="7">#REF!</definedName>
    <definedName name="S41P11" localSheetId="8">#REF!</definedName>
    <definedName name="S41P11">#REF!</definedName>
    <definedName name="S41P12" localSheetId="2">#REF!</definedName>
    <definedName name="S41P12" localSheetId="5">#REF!</definedName>
    <definedName name="S41P12" localSheetId="7">#REF!</definedName>
    <definedName name="S41P12" localSheetId="8">#REF!</definedName>
    <definedName name="S41P12">#REF!</definedName>
    <definedName name="S41P13" localSheetId="2">#REF!</definedName>
    <definedName name="S41P13" localSheetId="5">#REF!</definedName>
    <definedName name="S41P13" localSheetId="7">#REF!</definedName>
    <definedName name="S41P13" localSheetId="8">#REF!</definedName>
    <definedName name="S41P13">#REF!</definedName>
    <definedName name="S41P14" localSheetId="2">#REF!</definedName>
    <definedName name="S41P14" localSheetId="5">#REF!</definedName>
    <definedName name="S41P14" localSheetId="7">#REF!</definedName>
    <definedName name="S41P14" localSheetId="8">#REF!</definedName>
    <definedName name="S41P14">#REF!</definedName>
    <definedName name="S41P15" localSheetId="2">#REF!</definedName>
    <definedName name="S41P15" localSheetId="5">#REF!</definedName>
    <definedName name="S41P15" localSheetId="7">#REF!</definedName>
    <definedName name="S41P15" localSheetId="8">#REF!</definedName>
    <definedName name="S41P15">#REF!</definedName>
    <definedName name="S41P16" localSheetId="2">#REF!</definedName>
    <definedName name="S41P16" localSheetId="5">#REF!</definedName>
    <definedName name="S41P16" localSheetId="7">#REF!</definedName>
    <definedName name="S41P16" localSheetId="8">#REF!</definedName>
    <definedName name="S41P16">#REF!</definedName>
    <definedName name="S41P17" localSheetId="2">#REF!</definedName>
    <definedName name="S41P17" localSheetId="5">#REF!</definedName>
    <definedName name="S41P17" localSheetId="7">#REF!</definedName>
    <definedName name="S41P17" localSheetId="8">#REF!</definedName>
    <definedName name="S41P17">#REF!</definedName>
    <definedName name="S41P18" localSheetId="2">#REF!</definedName>
    <definedName name="S41P18" localSheetId="5">#REF!</definedName>
    <definedName name="S41P18" localSheetId="7">#REF!</definedName>
    <definedName name="S41P18" localSheetId="8">#REF!</definedName>
    <definedName name="S41P18">#REF!</definedName>
    <definedName name="S41P19" localSheetId="2">#REF!</definedName>
    <definedName name="S41P19" localSheetId="5">#REF!</definedName>
    <definedName name="S41P19" localSheetId="7">#REF!</definedName>
    <definedName name="S41P19" localSheetId="8">#REF!</definedName>
    <definedName name="S41P19">#REF!</definedName>
    <definedName name="S41P2" localSheetId="2">#REF!</definedName>
    <definedName name="S41P2" localSheetId="5">#REF!</definedName>
    <definedName name="S41P2" localSheetId="7">#REF!</definedName>
    <definedName name="S41P2" localSheetId="8">#REF!</definedName>
    <definedName name="S41P2">#REF!</definedName>
    <definedName name="S41P20" localSheetId="2">#REF!</definedName>
    <definedName name="S41P20" localSheetId="5">#REF!</definedName>
    <definedName name="S41P20" localSheetId="7">#REF!</definedName>
    <definedName name="S41P20" localSheetId="8">#REF!</definedName>
    <definedName name="S41P20">#REF!</definedName>
    <definedName name="S41P21" localSheetId="2">#REF!</definedName>
    <definedName name="S41P21" localSheetId="5">#REF!</definedName>
    <definedName name="S41P21" localSheetId="7">#REF!</definedName>
    <definedName name="S41P21" localSheetId="8">#REF!</definedName>
    <definedName name="S41P21">#REF!</definedName>
    <definedName name="S41P22" localSheetId="2">#REF!</definedName>
    <definedName name="S41P22" localSheetId="5">#REF!</definedName>
    <definedName name="S41P22" localSheetId="7">#REF!</definedName>
    <definedName name="S41P22" localSheetId="8">#REF!</definedName>
    <definedName name="S41P22">#REF!</definedName>
    <definedName name="S41P23" localSheetId="2">#REF!</definedName>
    <definedName name="S41P23" localSheetId="5">#REF!</definedName>
    <definedName name="S41P23" localSheetId="7">#REF!</definedName>
    <definedName name="S41P23" localSheetId="8">#REF!</definedName>
    <definedName name="S41P23">#REF!</definedName>
    <definedName name="S41P24" localSheetId="2">#REF!</definedName>
    <definedName name="S41P24" localSheetId="5">#REF!</definedName>
    <definedName name="S41P24" localSheetId="7">#REF!</definedName>
    <definedName name="S41P24" localSheetId="8">#REF!</definedName>
    <definedName name="S41P24">#REF!</definedName>
    <definedName name="S41P3" localSheetId="2">#REF!</definedName>
    <definedName name="S41P3" localSheetId="5">#REF!</definedName>
    <definedName name="S41P3" localSheetId="7">#REF!</definedName>
    <definedName name="S41P3" localSheetId="8">#REF!</definedName>
    <definedName name="S41P3">#REF!</definedName>
    <definedName name="S41P4" localSheetId="2">#REF!</definedName>
    <definedName name="S41P4" localSheetId="5">#REF!</definedName>
    <definedName name="S41P4" localSheetId="7">#REF!</definedName>
    <definedName name="S41P4" localSheetId="8">#REF!</definedName>
    <definedName name="S41P4">#REF!</definedName>
    <definedName name="S41P5" localSheetId="2">#REF!</definedName>
    <definedName name="S41P5" localSheetId="5">#REF!</definedName>
    <definedName name="S41P5" localSheetId="7">#REF!</definedName>
    <definedName name="S41P5" localSheetId="8">#REF!</definedName>
    <definedName name="S41P5">#REF!</definedName>
    <definedName name="S41P6" localSheetId="2">#REF!</definedName>
    <definedName name="S41P6" localSheetId="5">#REF!</definedName>
    <definedName name="S41P6" localSheetId="7">#REF!</definedName>
    <definedName name="S41P6" localSheetId="8">#REF!</definedName>
    <definedName name="S41P6">#REF!</definedName>
    <definedName name="S41P7" localSheetId="2">#REF!</definedName>
    <definedName name="S41P7" localSheetId="5">#REF!</definedName>
    <definedName name="S41P7" localSheetId="7">#REF!</definedName>
    <definedName name="S41P7" localSheetId="8">#REF!</definedName>
    <definedName name="S41P7">#REF!</definedName>
    <definedName name="S41P8" localSheetId="2">#REF!</definedName>
    <definedName name="S41P8" localSheetId="5">#REF!</definedName>
    <definedName name="S41P8" localSheetId="7">#REF!</definedName>
    <definedName name="S41P8" localSheetId="8">#REF!</definedName>
    <definedName name="S41P8">#REF!</definedName>
    <definedName name="S41P9" localSheetId="2">#REF!</definedName>
    <definedName name="S41P9" localSheetId="5">#REF!</definedName>
    <definedName name="S41P9" localSheetId="7">#REF!</definedName>
    <definedName name="S41P9" localSheetId="8">#REF!</definedName>
    <definedName name="S41P9">#REF!</definedName>
    <definedName name="S41R1" localSheetId="2">#REF!</definedName>
    <definedName name="S41R1" localSheetId="5">#REF!</definedName>
    <definedName name="S41R1" localSheetId="7">#REF!</definedName>
    <definedName name="S41R1" localSheetId="8">#REF!</definedName>
    <definedName name="S41R1">#REF!</definedName>
    <definedName name="S41R10" localSheetId="2">#REF!</definedName>
    <definedName name="S41R10" localSheetId="5">#REF!</definedName>
    <definedName name="S41R10" localSheetId="7">#REF!</definedName>
    <definedName name="S41R10" localSheetId="8">#REF!</definedName>
    <definedName name="S41R10">#REF!</definedName>
    <definedName name="S41R11" localSheetId="2">#REF!</definedName>
    <definedName name="S41R11" localSheetId="5">#REF!</definedName>
    <definedName name="S41R11" localSheetId="7">#REF!</definedName>
    <definedName name="S41R11" localSheetId="8">#REF!</definedName>
    <definedName name="S41R11">#REF!</definedName>
    <definedName name="S41R12" localSheetId="2">#REF!</definedName>
    <definedName name="S41R12" localSheetId="5">#REF!</definedName>
    <definedName name="S41R12" localSheetId="7">#REF!</definedName>
    <definedName name="S41R12" localSheetId="8">#REF!</definedName>
    <definedName name="S41R12">#REF!</definedName>
    <definedName name="S41R13" localSheetId="2">#REF!</definedName>
    <definedName name="S41R13" localSheetId="5">#REF!</definedName>
    <definedName name="S41R13" localSheetId="7">#REF!</definedName>
    <definedName name="S41R13" localSheetId="8">#REF!</definedName>
    <definedName name="S41R13">#REF!</definedName>
    <definedName name="S41R14" localSheetId="2">#REF!</definedName>
    <definedName name="S41R14" localSheetId="5">#REF!</definedName>
    <definedName name="S41R14" localSheetId="7">#REF!</definedName>
    <definedName name="S41R14" localSheetId="8">#REF!</definedName>
    <definedName name="S41R14">#REF!</definedName>
    <definedName name="S41R15" localSheetId="2">#REF!</definedName>
    <definedName name="S41R15" localSheetId="5">#REF!</definedName>
    <definedName name="S41R15" localSheetId="7">#REF!</definedName>
    <definedName name="S41R15" localSheetId="8">#REF!</definedName>
    <definedName name="S41R15">#REF!</definedName>
    <definedName name="S41R16" localSheetId="2">#REF!</definedName>
    <definedName name="S41R16" localSheetId="5">#REF!</definedName>
    <definedName name="S41R16" localSheetId="7">#REF!</definedName>
    <definedName name="S41R16" localSheetId="8">#REF!</definedName>
    <definedName name="S41R16">#REF!</definedName>
    <definedName name="S41R17" localSheetId="2">#REF!</definedName>
    <definedName name="S41R17" localSheetId="5">#REF!</definedName>
    <definedName name="S41R17" localSheetId="7">#REF!</definedName>
    <definedName name="S41R17" localSheetId="8">#REF!</definedName>
    <definedName name="S41R17">#REF!</definedName>
    <definedName name="S41R18" localSheetId="2">#REF!</definedName>
    <definedName name="S41R18" localSheetId="5">#REF!</definedName>
    <definedName name="S41R18" localSheetId="7">#REF!</definedName>
    <definedName name="S41R18" localSheetId="8">#REF!</definedName>
    <definedName name="S41R18">#REF!</definedName>
    <definedName name="S41R19" localSheetId="2">#REF!</definedName>
    <definedName name="S41R19" localSheetId="5">#REF!</definedName>
    <definedName name="S41R19" localSheetId="7">#REF!</definedName>
    <definedName name="S41R19" localSheetId="8">#REF!</definedName>
    <definedName name="S41R19">#REF!</definedName>
    <definedName name="S41R2" localSheetId="2">#REF!</definedName>
    <definedName name="S41R2" localSheetId="5">#REF!</definedName>
    <definedName name="S41R2" localSheetId="7">#REF!</definedName>
    <definedName name="S41R2" localSheetId="8">#REF!</definedName>
    <definedName name="S41R2">#REF!</definedName>
    <definedName name="S41R20" localSheetId="2">#REF!</definedName>
    <definedName name="S41R20" localSheetId="5">#REF!</definedName>
    <definedName name="S41R20" localSheetId="7">#REF!</definedName>
    <definedName name="S41R20" localSheetId="8">#REF!</definedName>
    <definedName name="S41R20">#REF!</definedName>
    <definedName name="S41R21" localSheetId="2">#REF!</definedName>
    <definedName name="S41R21" localSheetId="5">#REF!</definedName>
    <definedName name="S41R21" localSheetId="7">#REF!</definedName>
    <definedName name="S41R21" localSheetId="8">#REF!</definedName>
    <definedName name="S41R21">#REF!</definedName>
    <definedName name="S41R22" localSheetId="2">#REF!</definedName>
    <definedName name="S41R22" localSheetId="5">#REF!</definedName>
    <definedName name="S41R22" localSheetId="7">#REF!</definedName>
    <definedName name="S41R22" localSheetId="8">#REF!</definedName>
    <definedName name="S41R22">#REF!</definedName>
    <definedName name="S41R23" localSheetId="2">#REF!</definedName>
    <definedName name="S41R23" localSheetId="5">#REF!</definedName>
    <definedName name="S41R23" localSheetId="7">#REF!</definedName>
    <definedName name="S41R23" localSheetId="8">#REF!</definedName>
    <definedName name="S41R23">#REF!</definedName>
    <definedName name="S41R24" localSheetId="2">#REF!</definedName>
    <definedName name="S41R24" localSheetId="5">#REF!</definedName>
    <definedName name="S41R24" localSheetId="7">#REF!</definedName>
    <definedName name="S41R24" localSheetId="8">#REF!</definedName>
    <definedName name="S41R24">#REF!</definedName>
    <definedName name="S41R3" localSheetId="2">#REF!</definedName>
    <definedName name="S41R3" localSheetId="5">#REF!</definedName>
    <definedName name="S41R3" localSheetId="7">#REF!</definedName>
    <definedName name="S41R3" localSheetId="8">#REF!</definedName>
    <definedName name="S41R3">#REF!</definedName>
    <definedName name="S41R4" localSheetId="2">#REF!</definedName>
    <definedName name="S41R4" localSheetId="5">#REF!</definedName>
    <definedName name="S41R4" localSheetId="7">#REF!</definedName>
    <definedName name="S41R4" localSheetId="8">#REF!</definedName>
    <definedName name="S41R4">#REF!</definedName>
    <definedName name="S41R5" localSheetId="2">#REF!</definedName>
    <definedName name="S41R5" localSheetId="5">#REF!</definedName>
    <definedName name="S41R5" localSheetId="7">#REF!</definedName>
    <definedName name="S41R5" localSheetId="8">#REF!</definedName>
    <definedName name="S41R5">#REF!</definedName>
    <definedName name="S41R6" localSheetId="2">#REF!</definedName>
    <definedName name="S41R6" localSheetId="5">#REF!</definedName>
    <definedName name="S41R6" localSheetId="7">#REF!</definedName>
    <definedName name="S41R6" localSheetId="8">#REF!</definedName>
    <definedName name="S41R6">#REF!</definedName>
    <definedName name="S41R7" localSheetId="2">#REF!</definedName>
    <definedName name="S41R7" localSheetId="5">#REF!</definedName>
    <definedName name="S41R7" localSheetId="7">#REF!</definedName>
    <definedName name="S41R7" localSheetId="8">#REF!</definedName>
    <definedName name="S41R7">#REF!</definedName>
    <definedName name="S41R8" localSheetId="2">#REF!</definedName>
    <definedName name="S41R8" localSheetId="5">#REF!</definedName>
    <definedName name="S41R8" localSheetId="7">#REF!</definedName>
    <definedName name="S41R8" localSheetId="8">#REF!</definedName>
    <definedName name="S41R8">#REF!</definedName>
    <definedName name="S41R9" localSheetId="2">#REF!</definedName>
    <definedName name="S41R9" localSheetId="5">#REF!</definedName>
    <definedName name="S41R9" localSheetId="7">#REF!</definedName>
    <definedName name="S41R9" localSheetId="8">#REF!</definedName>
    <definedName name="S41R9">#REF!</definedName>
    <definedName name="S42P1" localSheetId="2">#REF!</definedName>
    <definedName name="S42P1" localSheetId="5">#REF!</definedName>
    <definedName name="S42P1" localSheetId="7">#REF!</definedName>
    <definedName name="S42P1" localSheetId="8">#REF!</definedName>
    <definedName name="S42P1">#REF!</definedName>
    <definedName name="S42P10" localSheetId="2">#REF!</definedName>
    <definedName name="S42P10" localSheetId="5">#REF!</definedName>
    <definedName name="S42P10" localSheetId="7">#REF!</definedName>
    <definedName name="S42P10" localSheetId="8">#REF!</definedName>
    <definedName name="S42P10">#REF!</definedName>
    <definedName name="S42P11" localSheetId="2">#REF!</definedName>
    <definedName name="S42P11" localSheetId="5">#REF!</definedName>
    <definedName name="S42P11" localSheetId="7">#REF!</definedName>
    <definedName name="S42P11" localSheetId="8">#REF!</definedName>
    <definedName name="S42P11">#REF!</definedName>
    <definedName name="S42P12" localSheetId="2">#REF!</definedName>
    <definedName name="S42P12" localSheetId="5">#REF!</definedName>
    <definedName name="S42P12" localSheetId="7">#REF!</definedName>
    <definedName name="S42P12" localSheetId="8">#REF!</definedName>
    <definedName name="S42P12">#REF!</definedName>
    <definedName name="S42P13" localSheetId="2">#REF!</definedName>
    <definedName name="S42P13" localSheetId="5">#REF!</definedName>
    <definedName name="S42P13" localSheetId="7">#REF!</definedName>
    <definedName name="S42P13" localSheetId="8">#REF!</definedName>
    <definedName name="S42P13">#REF!</definedName>
    <definedName name="S42P14" localSheetId="2">#REF!</definedName>
    <definedName name="S42P14" localSheetId="5">#REF!</definedName>
    <definedName name="S42P14" localSheetId="7">#REF!</definedName>
    <definedName name="S42P14" localSheetId="8">#REF!</definedName>
    <definedName name="S42P14">#REF!</definedName>
    <definedName name="S42P15" localSheetId="2">#REF!</definedName>
    <definedName name="S42P15" localSheetId="5">#REF!</definedName>
    <definedName name="S42P15" localSheetId="7">#REF!</definedName>
    <definedName name="S42P15" localSheetId="8">#REF!</definedName>
    <definedName name="S42P15">#REF!</definedName>
    <definedName name="S42P16" localSheetId="2">#REF!</definedName>
    <definedName name="S42P16" localSheetId="5">#REF!</definedName>
    <definedName name="S42P16" localSheetId="7">#REF!</definedName>
    <definedName name="S42P16" localSheetId="8">#REF!</definedName>
    <definedName name="S42P16">#REF!</definedName>
    <definedName name="S42P17" localSheetId="2">#REF!</definedName>
    <definedName name="S42P17" localSheetId="5">#REF!</definedName>
    <definedName name="S42P17" localSheetId="7">#REF!</definedName>
    <definedName name="S42P17" localSheetId="8">#REF!</definedName>
    <definedName name="S42P17">#REF!</definedName>
    <definedName name="S42P18" localSheetId="2">#REF!</definedName>
    <definedName name="S42P18" localSheetId="5">#REF!</definedName>
    <definedName name="S42P18" localSheetId="7">#REF!</definedName>
    <definedName name="S42P18" localSheetId="8">#REF!</definedName>
    <definedName name="S42P18">#REF!</definedName>
    <definedName name="S42P19" localSheetId="2">#REF!</definedName>
    <definedName name="S42P19" localSheetId="5">#REF!</definedName>
    <definedName name="S42P19" localSheetId="7">#REF!</definedName>
    <definedName name="S42P19" localSheetId="8">#REF!</definedName>
    <definedName name="S42P19">#REF!</definedName>
    <definedName name="S42P2" localSheetId="2">#REF!</definedName>
    <definedName name="S42P2" localSheetId="5">#REF!</definedName>
    <definedName name="S42P2" localSheetId="7">#REF!</definedName>
    <definedName name="S42P2" localSheetId="8">#REF!</definedName>
    <definedName name="S42P2">#REF!</definedName>
    <definedName name="S42P20" localSheetId="2">#REF!</definedName>
    <definedName name="S42P20" localSheetId="5">#REF!</definedName>
    <definedName name="S42P20" localSheetId="7">#REF!</definedName>
    <definedName name="S42P20" localSheetId="8">#REF!</definedName>
    <definedName name="S42P20">#REF!</definedName>
    <definedName name="S42P21" localSheetId="2">#REF!</definedName>
    <definedName name="S42P21" localSheetId="5">#REF!</definedName>
    <definedName name="S42P21" localSheetId="7">#REF!</definedName>
    <definedName name="S42P21" localSheetId="8">#REF!</definedName>
    <definedName name="S42P21">#REF!</definedName>
    <definedName name="S42P22" localSheetId="2">#REF!</definedName>
    <definedName name="S42P22" localSheetId="5">#REF!</definedName>
    <definedName name="S42P22" localSheetId="7">#REF!</definedName>
    <definedName name="S42P22" localSheetId="8">#REF!</definedName>
    <definedName name="S42P22">#REF!</definedName>
    <definedName name="S42P23" localSheetId="2">#REF!</definedName>
    <definedName name="S42P23" localSheetId="5">#REF!</definedName>
    <definedName name="S42P23" localSheetId="7">#REF!</definedName>
    <definedName name="S42P23" localSheetId="8">#REF!</definedName>
    <definedName name="S42P23">#REF!</definedName>
    <definedName name="S42P24" localSheetId="2">#REF!</definedName>
    <definedName name="S42P24" localSheetId="5">#REF!</definedName>
    <definedName name="S42P24" localSheetId="7">#REF!</definedName>
    <definedName name="S42P24" localSheetId="8">#REF!</definedName>
    <definedName name="S42P24">#REF!</definedName>
    <definedName name="S42P3" localSheetId="2">#REF!</definedName>
    <definedName name="S42P3" localSheetId="5">#REF!</definedName>
    <definedName name="S42P3" localSheetId="7">#REF!</definedName>
    <definedName name="S42P3" localSheetId="8">#REF!</definedName>
    <definedName name="S42P3">#REF!</definedName>
    <definedName name="S42P4" localSheetId="2">#REF!</definedName>
    <definedName name="S42P4" localSheetId="5">#REF!</definedName>
    <definedName name="S42P4" localSheetId="7">#REF!</definedName>
    <definedName name="S42P4" localSheetId="8">#REF!</definedName>
    <definedName name="S42P4">#REF!</definedName>
    <definedName name="S42P5" localSheetId="2">#REF!</definedName>
    <definedName name="S42P5" localSheetId="5">#REF!</definedName>
    <definedName name="S42P5" localSheetId="7">#REF!</definedName>
    <definedName name="S42P5" localSheetId="8">#REF!</definedName>
    <definedName name="S42P5">#REF!</definedName>
    <definedName name="S42P6" localSheetId="2">#REF!</definedName>
    <definedName name="S42P6" localSheetId="5">#REF!</definedName>
    <definedName name="S42P6" localSheetId="7">#REF!</definedName>
    <definedName name="S42P6" localSheetId="8">#REF!</definedName>
    <definedName name="S42P6">#REF!</definedName>
    <definedName name="S42P7" localSheetId="2">#REF!</definedName>
    <definedName name="S42P7" localSheetId="5">#REF!</definedName>
    <definedName name="S42P7" localSheetId="7">#REF!</definedName>
    <definedName name="S42P7" localSheetId="8">#REF!</definedName>
    <definedName name="S42P7">#REF!</definedName>
    <definedName name="S42P8" localSheetId="2">#REF!</definedName>
    <definedName name="S42P8" localSheetId="5">#REF!</definedName>
    <definedName name="S42P8" localSheetId="7">#REF!</definedName>
    <definedName name="S42P8" localSheetId="8">#REF!</definedName>
    <definedName name="S42P8">#REF!</definedName>
    <definedName name="S42P9" localSheetId="2">#REF!</definedName>
    <definedName name="S42P9" localSheetId="5">#REF!</definedName>
    <definedName name="S42P9" localSheetId="7">#REF!</definedName>
    <definedName name="S42P9" localSheetId="8">#REF!</definedName>
    <definedName name="S42P9">#REF!</definedName>
    <definedName name="S42R1" localSheetId="2">#REF!</definedName>
    <definedName name="S42R1" localSheetId="5">#REF!</definedName>
    <definedName name="S42R1" localSheetId="7">#REF!</definedName>
    <definedName name="S42R1" localSheetId="8">#REF!</definedName>
    <definedName name="S42R1">#REF!</definedName>
    <definedName name="S42R10" localSheetId="2">#REF!</definedName>
    <definedName name="S42R10" localSheetId="5">#REF!</definedName>
    <definedName name="S42R10" localSheetId="7">#REF!</definedName>
    <definedName name="S42R10" localSheetId="8">#REF!</definedName>
    <definedName name="S42R10">#REF!</definedName>
    <definedName name="S42R11" localSheetId="2">#REF!</definedName>
    <definedName name="S42R11" localSheetId="5">#REF!</definedName>
    <definedName name="S42R11" localSheetId="7">#REF!</definedName>
    <definedName name="S42R11" localSheetId="8">#REF!</definedName>
    <definedName name="S42R11">#REF!</definedName>
    <definedName name="S42R12" localSheetId="2">#REF!</definedName>
    <definedName name="S42R12" localSheetId="5">#REF!</definedName>
    <definedName name="S42R12" localSheetId="7">#REF!</definedName>
    <definedName name="S42R12" localSheetId="8">#REF!</definedName>
    <definedName name="S42R12">#REF!</definedName>
    <definedName name="S42R13" localSheetId="2">#REF!</definedName>
    <definedName name="S42R13" localSheetId="5">#REF!</definedName>
    <definedName name="S42R13" localSheetId="7">#REF!</definedName>
    <definedName name="S42R13" localSheetId="8">#REF!</definedName>
    <definedName name="S42R13">#REF!</definedName>
    <definedName name="S42R14" localSheetId="2">#REF!</definedName>
    <definedName name="S42R14" localSheetId="5">#REF!</definedName>
    <definedName name="S42R14" localSheetId="7">#REF!</definedName>
    <definedName name="S42R14" localSheetId="8">#REF!</definedName>
    <definedName name="S42R14">#REF!</definedName>
    <definedName name="S42R15" localSheetId="2">#REF!</definedName>
    <definedName name="S42R15" localSheetId="5">#REF!</definedName>
    <definedName name="S42R15" localSheetId="7">#REF!</definedName>
    <definedName name="S42R15" localSheetId="8">#REF!</definedName>
    <definedName name="S42R15">#REF!</definedName>
    <definedName name="S42R16" localSheetId="2">#REF!</definedName>
    <definedName name="S42R16" localSheetId="5">#REF!</definedName>
    <definedName name="S42R16" localSheetId="7">#REF!</definedName>
    <definedName name="S42R16" localSheetId="8">#REF!</definedName>
    <definedName name="S42R16">#REF!</definedName>
    <definedName name="S42R17" localSheetId="2">#REF!</definedName>
    <definedName name="S42R17" localSheetId="5">#REF!</definedName>
    <definedName name="S42R17" localSheetId="7">#REF!</definedName>
    <definedName name="S42R17" localSheetId="8">#REF!</definedName>
    <definedName name="S42R17">#REF!</definedName>
    <definedName name="S42R18" localSheetId="2">#REF!</definedName>
    <definedName name="S42R18" localSheetId="5">#REF!</definedName>
    <definedName name="S42R18" localSheetId="7">#REF!</definedName>
    <definedName name="S42R18" localSheetId="8">#REF!</definedName>
    <definedName name="S42R18">#REF!</definedName>
    <definedName name="S42R19" localSheetId="2">#REF!</definedName>
    <definedName name="S42R19" localSheetId="5">#REF!</definedName>
    <definedName name="S42R19" localSheetId="7">#REF!</definedName>
    <definedName name="S42R19" localSheetId="8">#REF!</definedName>
    <definedName name="S42R19">#REF!</definedName>
    <definedName name="S42R2" localSheetId="2">#REF!</definedName>
    <definedName name="S42R2" localSheetId="5">#REF!</definedName>
    <definedName name="S42R2" localSheetId="7">#REF!</definedName>
    <definedName name="S42R2" localSheetId="8">#REF!</definedName>
    <definedName name="S42R2">#REF!</definedName>
    <definedName name="S42R20" localSheetId="2">#REF!</definedName>
    <definedName name="S42R20" localSheetId="5">#REF!</definedName>
    <definedName name="S42R20" localSheetId="7">#REF!</definedName>
    <definedName name="S42R20" localSheetId="8">#REF!</definedName>
    <definedName name="S42R20">#REF!</definedName>
    <definedName name="S42R21" localSheetId="2">#REF!</definedName>
    <definedName name="S42R21" localSheetId="5">#REF!</definedName>
    <definedName name="S42R21" localSheetId="7">#REF!</definedName>
    <definedName name="S42R21" localSheetId="8">#REF!</definedName>
    <definedName name="S42R21">#REF!</definedName>
    <definedName name="S42R22" localSheetId="2">#REF!</definedName>
    <definedName name="S42R22" localSheetId="5">#REF!</definedName>
    <definedName name="S42R22" localSheetId="7">#REF!</definedName>
    <definedName name="S42R22" localSheetId="8">#REF!</definedName>
    <definedName name="S42R22">#REF!</definedName>
    <definedName name="S42R23" localSheetId="2">#REF!</definedName>
    <definedName name="S42R23" localSheetId="5">#REF!</definedName>
    <definedName name="S42R23" localSheetId="7">#REF!</definedName>
    <definedName name="S42R23" localSheetId="8">#REF!</definedName>
    <definedName name="S42R23">#REF!</definedName>
    <definedName name="S42R24" localSheetId="2">#REF!</definedName>
    <definedName name="S42R24" localSheetId="5">#REF!</definedName>
    <definedName name="S42R24" localSheetId="7">#REF!</definedName>
    <definedName name="S42R24" localSheetId="8">#REF!</definedName>
    <definedName name="S42R24">#REF!</definedName>
    <definedName name="S42R3" localSheetId="2">#REF!</definedName>
    <definedName name="S42R3" localSheetId="5">#REF!</definedName>
    <definedName name="S42R3" localSheetId="7">#REF!</definedName>
    <definedName name="S42R3" localSheetId="8">#REF!</definedName>
    <definedName name="S42R3">#REF!</definedName>
    <definedName name="S42R4" localSheetId="2">#REF!</definedName>
    <definedName name="S42R4" localSheetId="5">#REF!</definedName>
    <definedName name="S42R4" localSheetId="7">#REF!</definedName>
    <definedName name="S42R4" localSheetId="8">#REF!</definedName>
    <definedName name="S42R4">#REF!</definedName>
    <definedName name="S42R5" localSheetId="2">#REF!</definedName>
    <definedName name="S42R5" localSheetId="5">#REF!</definedName>
    <definedName name="S42R5" localSheetId="7">#REF!</definedName>
    <definedName name="S42R5" localSheetId="8">#REF!</definedName>
    <definedName name="S42R5">#REF!</definedName>
    <definedName name="S42R6" localSheetId="2">#REF!</definedName>
    <definedName name="S42R6" localSheetId="5">#REF!</definedName>
    <definedName name="S42R6" localSheetId="7">#REF!</definedName>
    <definedName name="S42R6" localSheetId="8">#REF!</definedName>
    <definedName name="S42R6">#REF!</definedName>
    <definedName name="S42R7" localSheetId="2">#REF!</definedName>
    <definedName name="S42R7" localSheetId="5">#REF!</definedName>
    <definedName name="S42R7" localSheetId="7">#REF!</definedName>
    <definedName name="S42R7" localSheetId="8">#REF!</definedName>
    <definedName name="S42R7">#REF!</definedName>
    <definedName name="S42R8" localSheetId="2">#REF!</definedName>
    <definedName name="S42R8" localSheetId="5">#REF!</definedName>
    <definedName name="S42R8" localSheetId="7">#REF!</definedName>
    <definedName name="S42R8" localSheetId="8">#REF!</definedName>
    <definedName name="S42R8">#REF!</definedName>
    <definedName name="S42R9" localSheetId="2">#REF!</definedName>
    <definedName name="S42R9" localSheetId="5">#REF!</definedName>
    <definedName name="S42R9" localSheetId="7">#REF!</definedName>
    <definedName name="S42R9" localSheetId="8">#REF!</definedName>
    <definedName name="S42R9">#REF!</definedName>
    <definedName name="S43P1" localSheetId="2">#REF!</definedName>
    <definedName name="S43P1" localSheetId="5">#REF!</definedName>
    <definedName name="S43P1" localSheetId="7">#REF!</definedName>
    <definedName name="S43P1" localSheetId="8">#REF!</definedName>
    <definedName name="S43P1">#REF!</definedName>
    <definedName name="S43P10" localSheetId="2">#REF!</definedName>
    <definedName name="S43P10" localSheetId="5">#REF!</definedName>
    <definedName name="S43P10" localSheetId="7">#REF!</definedName>
    <definedName name="S43P10" localSheetId="8">#REF!</definedName>
    <definedName name="S43P10">#REF!</definedName>
    <definedName name="S43P11" localSheetId="2">#REF!</definedName>
    <definedName name="S43P11" localSheetId="5">#REF!</definedName>
    <definedName name="S43P11" localSheetId="7">#REF!</definedName>
    <definedName name="S43P11" localSheetId="8">#REF!</definedName>
    <definedName name="S43P11">#REF!</definedName>
    <definedName name="S43P12" localSheetId="2">#REF!</definedName>
    <definedName name="S43P12" localSheetId="5">#REF!</definedName>
    <definedName name="S43P12" localSheetId="7">#REF!</definedName>
    <definedName name="S43P12" localSheetId="8">#REF!</definedName>
    <definedName name="S43P12">#REF!</definedName>
    <definedName name="S43P13" localSheetId="2">#REF!</definedName>
    <definedName name="S43P13" localSheetId="5">#REF!</definedName>
    <definedName name="S43P13" localSheetId="7">#REF!</definedName>
    <definedName name="S43P13" localSheetId="8">#REF!</definedName>
    <definedName name="S43P13">#REF!</definedName>
    <definedName name="S43P14" localSheetId="2">#REF!</definedName>
    <definedName name="S43P14" localSheetId="5">#REF!</definedName>
    <definedName name="S43P14" localSheetId="7">#REF!</definedName>
    <definedName name="S43P14" localSheetId="8">#REF!</definedName>
    <definedName name="S43P14">#REF!</definedName>
    <definedName name="S43P15" localSheetId="2">#REF!</definedName>
    <definedName name="S43P15" localSheetId="5">#REF!</definedName>
    <definedName name="S43P15" localSheetId="7">#REF!</definedName>
    <definedName name="S43P15" localSheetId="8">#REF!</definedName>
    <definedName name="S43P15">#REF!</definedName>
    <definedName name="S43P16" localSheetId="2">#REF!</definedName>
    <definedName name="S43P16" localSheetId="5">#REF!</definedName>
    <definedName name="S43P16" localSheetId="7">#REF!</definedName>
    <definedName name="S43P16" localSheetId="8">#REF!</definedName>
    <definedName name="S43P16">#REF!</definedName>
    <definedName name="S43P17" localSheetId="2">#REF!</definedName>
    <definedName name="S43P17" localSheetId="5">#REF!</definedName>
    <definedName name="S43P17" localSheetId="7">#REF!</definedName>
    <definedName name="S43P17" localSheetId="8">#REF!</definedName>
    <definedName name="S43P17">#REF!</definedName>
    <definedName name="S43P18" localSheetId="2">#REF!</definedName>
    <definedName name="S43P18" localSheetId="5">#REF!</definedName>
    <definedName name="S43P18" localSheetId="7">#REF!</definedName>
    <definedName name="S43P18" localSheetId="8">#REF!</definedName>
    <definedName name="S43P18">#REF!</definedName>
    <definedName name="S43P19" localSheetId="2">#REF!</definedName>
    <definedName name="S43P19" localSheetId="5">#REF!</definedName>
    <definedName name="S43P19" localSheetId="7">#REF!</definedName>
    <definedName name="S43P19" localSheetId="8">#REF!</definedName>
    <definedName name="S43P19">#REF!</definedName>
    <definedName name="S43P2" localSheetId="2">#REF!</definedName>
    <definedName name="S43P2" localSheetId="5">#REF!</definedName>
    <definedName name="S43P2" localSheetId="7">#REF!</definedName>
    <definedName name="S43P2" localSheetId="8">#REF!</definedName>
    <definedName name="S43P2">#REF!</definedName>
    <definedName name="S43P20" localSheetId="2">#REF!</definedName>
    <definedName name="S43P20" localSheetId="5">#REF!</definedName>
    <definedName name="S43P20" localSheetId="7">#REF!</definedName>
    <definedName name="S43P20" localSheetId="8">#REF!</definedName>
    <definedName name="S43P20">#REF!</definedName>
    <definedName name="S43P21" localSheetId="2">#REF!</definedName>
    <definedName name="S43P21" localSheetId="5">#REF!</definedName>
    <definedName name="S43P21" localSheetId="7">#REF!</definedName>
    <definedName name="S43P21" localSheetId="8">#REF!</definedName>
    <definedName name="S43P21">#REF!</definedName>
    <definedName name="S43P22" localSheetId="2">#REF!</definedName>
    <definedName name="S43P22" localSheetId="5">#REF!</definedName>
    <definedName name="S43P22" localSheetId="7">#REF!</definedName>
    <definedName name="S43P22" localSheetId="8">#REF!</definedName>
    <definedName name="S43P22">#REF!</definedName>
    <definedName name="S43P23" localSheetId="2">#REF!</definedName>
    <definedName name="S43P23" localSheetId="5">#REF!</definedName>
    <definedName name="S43P23" localSheetId="7">#REF!</definedName>
    <definedName name="S43P23" localSheetId="8">#REF!</definedName>
    <definedName name="S43P23">#REF!</definedName>
    <definedName name="S43P24" localSheetId="2">#REF!</definedName>
    <definedName name="S43P24" localSheetId="5">#REF!</definedName>
    <definedName name="S43P24" localSheetId="7">#REF!</definedName>
    <definedName name="S43P24" localSheetId="8">#REF!</definedName>
    <definedName name="S43P24">#REF!</definedName>
    <definedName name="S43P3" localSheetId="2">#REF!</definedName>
    <definedName name="S43P3" localSheetId="5">#REF!</definedName>
    <definedName name="S43P3" localSheetId="7">#REF!</definedName>
    <definedName name="S43P3" localSheetId="8">#REF!</definedName>
    <definedName name="S43P3">#REF!</definedName>
    <definedName name="S43P4" localSheetId="2">#REF!</definedName>
    <definedName name="S43P4" localSheetId="5">#REF!</definedName>
    <definedName name="S43P4" localSheetId="7">#REF!</definedName>
    <definedName name="S43P4" localSheetId="8">#REF!</definedName>
    <definedName name="S43P4">#REF!</definedName>
    <definedName name="S43P5" localSheetId="2">#REF!</definedName>
    <definedName name="S43P5" localSheetId="5">#REF!</definedName>
    <definedName name="S43P5" localSheetId="7">#REF!</definedName>
    <definedName name="S43P5" localSheetId="8">#REF!</definedName>
    <definedName name="S43P5">#REF!</definedName>
    <definedName name="S43P6" localSheetId="2">#REF!</definedName>
    <definedName name="S43P6" localSheetId="5">#REF!</definedName>
    <definedName name="S43P6" localSheetId="7">#REF!</definedName>
    <definedName name="S43P6" localSheetId="8">#REF!</definedName>
    <definedName name="S43P6">#REF!</definedName>
    <definedName name="S43P7" localSheetId="2">#REF!</definedName>
    <definedName name="S43P7" localSheetId="5">#REF!</definedName>
    <definedName name="S43P7" localSheetId="7">#REF!</definedName>
    <definedName name="S43P7" localSheetId="8">#REF!</definedName>
    <definedName name="S43P7">#REF!</definedName>
    <definedName name="S43P8" localSheetId="2">#REF!</definedName>
    <definedName name="S43P8" localSheetId="5">#REF!</definedName>
    <definedName name="S43P8" localSheetId="7">#REF!</definedName>
    <definedName name="S43P8" localSheetId="8">#REF!</definedName>
    <definedName name="S43P8">#REF!</definedName>
    <definedName name="S43P9" localSheetId="2">#REF!</definedName>
    <definedName name="S43P9" localSheetId="5">#REF!</definedName>
    <definedName name="S43P9" localSheetId="7">#REF!</definedName>
    <definedName name="S43P9" localSheetId="8">#REF!</definedName>
    <definedName name="S43P9">#REF!</definedName>
    <definedName name="S43R1" localSheetId="2">#REF!</definedName>
    <definedName name="S43R1" localSheetId="5">#REF!</definedName>
    <definedName name="S43R1" localSheetId="7">#REF!</definedName>
    <definedName name="S43R1" localSheetId="8">#REF!</definedName>
    <definedName name="S43R1">#REF!</definedName>
    <definedName name="S43R10" localSheetId="2">#REF!</definedName>
    <definedName name="S43R10" localSheetId="5">#REF!</definedName>
    <definedName name="S43R10" localSheetId="7">#REF!</definedName>
    <definedName name="S43R10" localSheetId="8">#REF!</definedName>
    <definedName name="S43R10">#REF!</definedName>
    <definedName name="S43R11" localSheetId="2">#REF!</definedName>
    <definedName name="S43R11" localSheetId="5">#REF!</definedName>
    <definedName name="S43R11" localSheetId="7">#REF!</definedName>
    <definedName name="S43R11" localSheetId="8">#REF!</definedName>
    <definedName name="S43R11">#REF!</definedName>
    <definedName name="S43R12" localSheetId="2">#REF!</definedName>
    <definedName name="S43R12" localSheetId="5">#REF!</definedName>
    <definedName name="S43R12" localSheetId="7">#REF!</definedName>
    <definedName name="S43R12" localSheetId="8">#REF!</definedName>
    <definedName name="S43R12">#REF!</definedName>
    <definedName name="S43R13" localSheetId="2">#REF!</definedName>
    <definedName name="S43R13" localSheetId="5">#REF!</definedName>
    <definedName name="S43R13" localSheetId="7">#REF!</definedName>
    <definedName name="S43R13" localSheetId="8">#REF!</definedName>
    <definedName name="S43R13">#REF!</definedName>
    <definedName name="S43R14" localSheetId="2">#REF!</definedName>
    <definedName name="S43R14" localSheetId="5">#REF!</definedName>
    <definedName name="S43R14" localSheetId="7">#REF!</definedName>
    <definedName name="S43R14" localSheetId="8">#REF!</definedName>
    <definedName name="S43R14">#REF!</definedName>
    <definedName name="S43R15" localSheetId="2">#REF!</definedName>
    <definedName name="S43R15" localSheetId="5">#REF!</definedName>
    <definedName name="S43R15" localSheetId="7">#REF!</definedName>
    <definedName name="S43R15" localSheetId="8">#REF!</definedName>
    <definedName name="S43R15">#REF!</definedName>
    <definedName name="S43R16" localSheetId="2">#REF!</definedName>
    <definedName name="S43R16" localSheetId="5">#REF!</definedName>
    <definedName name="S43R16" localSheetId="7">#REF!</definedName>
    <definedName name="S43R16" localSheetId="8">#REF!</definedName>
    <definedName name="S43R16">#REF!</definedName>
    <definedName name="S43R17" localSheetId="2">#REF!</definedName>
    <definedName name="S43R17" localSheetId="5">#REF!</definedName>
    <definedName name="S43R17" localSheetId="7">#REF!</definedName>
    <definedName name="S43R17" localSheetId="8">#REF!</definedName>
    <definedName name="S43R17">#REF!</definedName>
    <definedName name="S43R18" localSheetId="2">#REF!</definedName>
    <definedName name="S43R18" localSheetId="5">#REF!</definedName>
    <definedName name="S43R18" localSheetId="7">#REF!</definedName>
    <definedName name="S43R18" localSheetId="8">#REF!</definedName>
    <definedName name="S43R18">#REF!</definedName>
    <definedName name="S43R19" localSheetId="2">#REF!</definedName>
    <definedName name="S43R19" localSheetId="5">#REF!</definedName>
    <definedName name="S43R19" localSheetId="7">#REF!</definedName>
    <definedName name="S43R19" localSheetId="8">#REF!</definedName>
    <definedName name="S43R19">#REF!</definedName>
    <definedName name="S43R2" localSheetId="2">#REF!</definedName>
    <definedName name="S43R2" localSheetId="5">#REF!</definedName>
    <definedName name="S43R2" localSheetId="7">#REF!</definedName>
    <definedName name="S43R2" localSheetId="8">#REF!</definedName>
    <definedName name="S43R2">#REF!</definedName>
    <definedName name="S43R20" localSheetId="2">#REF!</definedName>
    <definedName name="S43R20" localSheetId="5">#REF!</definedName>
    <definedName name="S43R20" localSheetId="7">#REF!</definedName>
    <definedName name="S43R20" localSheetId="8">#REF!</definedName>
    <definedName name="S43R20">#REF!</definedName>
    <definedName name="S43R21" localSheetId="2">#REF!</definedName>
    <definedName name="S43R21" localSheetId="5">#REF!</definedName>
    <definedName name="S43R21" localSheetId="7">#REF!</definedName>
    <definedName name="S43R21" localSheetId="8">#REF!</definedName>
    <definedName name="S43R21">#REF!</definedName>
    <definedName name="S43R22" localSheetId="2">#REF!</definedName>
    <definedName name="S43R22" localSheetId="5">#REF!</definedName>
    <definedName name="S43R22" localSheetId="7">#REF!</definedName>
    <definedName name="S43R22" localSheetId="8">#REF!</definedName>
    <definedName name="S43R22">#REF!</definedName>
    <definedName name="S43R23" localSheetId="2">#REF!</definedName>
    <definedName name="S43R23" localSheetId="5">#REF!</definedName>
    <definedName name="S43R23" localSheetId="7">#REF!</definedName>
    <definedName name="S43R23" localSheetId="8">#REF!</definedName>
    <definedName name="S43R23">#REF!</definedName>
    <definedName name="S43R24" localSheetId="2">#REF!</definedName>
    <definedName name="S43R24" localSheetId="5">#REF!</definedName>
    <definedName name="S43R24" localSheetId="7">#REF!</definedName>
    <definedName name="S43R24" localSheetId="8">#REF!</definedName>
    <definedName name="S43R24">#REF!</definedName>
    <definedName name="S43R3" localSheetId="2">#REF!</definedName>
    <definedName name="S43R3" localSheetId="5">#REF!</definedName>
    <definedName name="S43R3" localSheetId="7">#REF!</definedName>
    <definedName name="S43R3" localSheetId="8">#REF!</definedName>
    <definedName name="S43R3">#REF!</definedName>
    <definedName name="S43R4" localSheetId="2">#REF!</definedName>
    <definedName name="S43R4" localSheetId="5">#REF!</definedName>
    <definedName name="S43R4" localSheetId="7">#REF!</definedName>
    <definedName name="S43R4" localSheetId="8">#REF!</definedName>
    <definedName name="S43R4">#REF!</definedName>
    <definedName name="S43R5" localSheetId="2">#REF!</definedName>
    <definedName name="S43R5" localSheetId="5">#REF!</definedName>
    <definedName name="S43R5" localSheetId="7">#REF!</definedName>
    <definedName name="S43R5" localSheetId="8">#REF!</definedName>
    <definedName name="S43R5">#REF!</definedName>
    <definedName name="S43R6" localSheetId="2">#REF!</definedName>
    <definedName name="S43R6" localSheetId="5">#REF!</definedName>
    <definedName name="S43R6" localSheetId="7">#REF!</definedName>
    <definedName name="S43R6" localSheetId="8">#REF!</definedName>
    <definedName name="S43R6">#REF!</definedName>
    <definedName name="S43R7" localSheetId="2">#REF!</definedName>
    <definedName name="S43R7" localSheetId="5">#REF!</definedName>
    <definedName name="S43R7" localSheetId="7">#REF!</definedName>
    <definedName name="S43R7" localSheetId="8">#REF!</definedName>
    <definedName name="S43R7">#REF!</definedName>
    <definedName name="S43R8" localSheetId="2">#REF!</definedName>
    <definedName name="S43R8" localSheetId="5">#REF!</definedName>
    <definedName name="S43R8" localSheetId="7">#REF!</definedName>
    <definedName name="S43R8" localSheetId="8">#REF!</definedName>
    <definedName name="S43R8">#REF!</definedName>
    <definedName name="S43R9" localSheetId="2">#REF!</definedName>
    <definedName name="S43R9" localSheetId="5">#REF!</definedName>
    <definedName name="S43R9" localSheetId="7">#REF!</definedName>
    <definedName name="S43R9" localSheetId="8">#REF!</definedName>
    <definedName name="S43R9">#REF!</definedName>
    <definedName name="S44P1" localSheetId="2">#REF!</definedName>
    <definedName name="S44P1" localSheetId="5">#REF!</definedName>
    <definedName name="S44P1" localSheetId="7">#REF!</definedName>
    <definedName name="S44P1" localSheetId="8">#REF!</definedName>
    <definedName name="S44P1">#REF!</definedName>
    <definedName name="S44P10" localSheetId="2">#REF!</definedName>
    <definedName name="S44P10" localSheetId="5">#REF!</definedName>
    <definedName name="S44P10" localSheetId="7">#REF!</definedName>
    <definedName name="S44P10" localSheetId="8">#REF!</definedName>
    <definedName name="S44P10">#REF!</definedName>
    <definedName name="S44P11" localSheetId="2">#REF!</definedName>
    <definedName name="S44P11" localSheetId="5">#REF!</definedName>
    <definedName name="S44P11" localSheetId="7">#REF!</definedName>
    <definedName name="S44P11" localSheetId="8">#REF!</definedName>
    <definedName name="S44P11">#REF!</definedName>
    <definedName name="S44P12" localSheetId="2">#REF!</definedName>
    <definedName name="S44P12" localSheetId="5">#REF!</definedName>
    <definedName name="S44P12" localSheetId="7">#REF!</definedName>
    <definedName name="S44P12" localSheetId="8">#REF!</definedName>
    <definedName name="S44P12">#REF!</definedName>
    <definedName name="S44P13" localSheetId="2">#REF!</definedName>
    <definedName name="S44P13" localSheetId="5">#REF!</definedName>
    <definedName name="S44P13" localSheetId="7">#REF!</definedName>
    <definedName name="S44P13" localSheetId="8">#REF!</definedName>
    <definedName name="S44P13">#REF!</definedName>
    <definedName name="S44P14" localSheetId="2">#REF!</definedName>
    <definedName name="S44P14" localSheetId="5">#REF!</definedName>
    <definedName name="S44P14" localSheetId="7">#REF!</definedName>
    <definedName name="S44P14" localSheetId="8">#REF!</definedName>
    <definedName name="S44P14">#REF!</definedName>
    <definedName name="S44P15" localSheetId="2">#REF!</definedName>
    <definedName name="S44P15" localSheetId="5">#REF!</definedName>
    <definedName name="S44P15" localSheetId="7">#REF!</definedName>
    <definedName name="S44P15" localSheetId="8">#REF!</definedName>
    <definedName name="S44P15">#REF!</definedName>
    <definedName name="S44P16" localSheetId="2">#REF!</definedName>
    <definedName name="S44P16" localSheetId="5">#REF!</definedName>
    <definedName name="S44P16" localSheetId="7">#REF!</definedName>
    <definedName name="S44P16" localSheetId="8">#REF!</definedName>
    <definedName name="S44P16">#REF!</definedName>
    <definedName name="S44P17" localSheetId="2">#REF!</definedName>
    <definedName name="S44P17" localSheetId="5">#REF!</definedName>
    <definedName name="S44P17" localSheetId="7">#REF!</definedName>
    <definedName name="S44P17" localSheetId="8">#REF!</definedName>
    <definedName name="S44P17">#REF!</definedName>
    <definedName name="S44P18" localSheetId="2">#REF!</definedName>
    <definedName name="S44P18" localSheetId="5">#REF!</definedName>
    <definedName name="S44P18" localSheetId="7">#REF!</definedName>
    <definedName name="S44P18" localSheetId="8">#REF!</definedName>
    <definedName name="S44P18">#REF!</definedName>
    <definedName name="S44P19" localSheetId="2">#REF!</definedName>
    <definedName name="S44P19" localSheetId="5">#REF!</definedName>
    <definedName name="S44P19" localSheetId="7">#REF!</definedName>
    <definedName name="S44P19" localSheetId="8">#REF!</definedName>
    <definedName name="S44P19">#REF!</definedName>
    <definedName name="S44P2" localSheetId="2">#REF!</definedName>
    <definedName name="S44P2" localSheetId="5">#REF!</definedName>
    <definedName name="S44P2" localSheetId="7">#REF!</definedName>
    <definedName name="S44P2" localSheetId="8">#REF!</definedName>
    <definedName name="S44P2">#REF!</definedName>
    <definedName name="S44P20" localSheetId="2">#REF!</definedName>
    <definedName name="S44P20" localSheetId="5">#REF!</definedName>
    <definedName name="S44P20" localSheetId="7">#REF!</definedName>
    <definedName name="S44P20" localSheetId="8">#REF!</definedName>
    <definedName name="S44P20">#REF!</definedName>
    <definedName name="S44P21" localSheetId="2">#REF!</definedName>
    <definedName name="S44P21" localSheetId="5">#REF!</definedName>
    <definedName name="S44P21" localSheetId="7">#REF!</definedName>
    <definedName name="S44P21" localSheetId="8">#REF!</definedName>
    <definedName name="S44P21">#REF!</definedName>
    <definedName name="S44P22" localSheetId="2">#REF!</definedName>
    <definedName name="S44P22" localSheetId="5">#REF!</definedName>
    <definedName name="S44P22" localSheetId="7">#REF!</definedName>
    <definedName name="S44P22" localSheetId="8">#REF!</definedName>
    <definedName name="S44P22">#REF!</definedName>
    <definedName name="S44P23" localSheetId="2">#REF!</definedName>
    <definedName name="S44P23" localSheetId="5">#REF!</definedName>
    <definedName name="S44P23" localSheetId="7">#REF!</definedName>
    <definedName name="S44P23" localSheetId="8">#REF!</definedName>
    <definedName name="S44P23">#REF!</definedName>
    <definedName name="S44P24" localSheetId="2">#REF!</definedName>
    <definedName name="S44P24" localSheetId="5">#REF!</definedName>
    <definedName name="S44P24" localSheetId="7">#REF!</definedName>
    <definedName name="S44P24" localSheetId="8">#REF!</definedName>
    <definedName name="S44P24">#REF!</definedName>
    <definedName name="S44P3" localSheetId="2">#REF!</definedName>
    <definedName name="S44P3" localSheetId="5">#REF!</definedName>
    <definedName name="S44P3" localSheetId="7">#REF!</definedName>
    <definedName name="S44P3" localSheetId="8">#REF!</definedName>
    <definedName name="S44P3">#REF!</definedName>
    <definedName name="S44P4" localSheetId="2">#REF!</definedName>
    <definedName name="S44P4" localSheetId="5">#REF!</definedName>
    <definedName name="S44P4" localSheetId="7">#REF!</definedName>
    <definedName name="S44P4" localSheetId="8">#REF!</definedName>
    <definedName name="S44P4">#REF!</definedName>
    <definedName name="S44P5" localSheetId="2">#REF!</definedName>
    <definedName name="S44P5" localSheetId="5">#REF!</definedName>
    <definedName name="S44P5" localSheetId="7">#REF!</definedName>
    <definedName name="S44P5" localSheetId="8">#REF!</definedName>
    <definedName name="S44P5">#REF!</definedName>
    <definedName name="S44P6" localSheetId="2">#REF!</definedName>
    <definedName name="S44P6" localSheetId="5">#REF!</definedName>
    <definedName name="S44P6" localSheetId="7">#REF!</definedName>
    <definedName name="S44P6" localSheetId="8">#REF!</definedName>
    <definedName name="S44P6">#REF!</definedName>
    <definedName name="S44P7" localSheetId="2">#REF!</definedName>
    <definedName name="S44P7" localSheetId="5">#REF!</definedName>
    <definedName name="S44P7" localSheetId="7">#REF!</definedName>
    <definedName name="S44P7" localSheetId="8">#REF!</definedName>
    <definedName name="S44P7">#REF!</definedName>
    <definedName name="S44P8" localSheetId="2">#REF!</definedName>
    <definedName name="S44P8" localSheetId="5">#REF!</definedName>
    <definedName name="S44P8" localSheetId="7">#REF!</definedName>
    <definedName name="S44P8" localSheetId="8">#REF!</definedName>
    <definedName name="S44P8">#REF!</definedName>
    <definedName name="S44P9" localSheetId="2">#REF!</definedName>
    <definedName name="S44P9" localSheetId="5">#REF!</definedName>
    <definedName name="S44P9" localSheetId="7">#REF!</definedName>
    <definedName name="S44P9" localSheetId="8">#REF!</definedName>
    <definedName name="S44P9">#REF!</definedName>
    <definedName name="S44R1" localSheetId="2">#REF!</definedName>
    <definedName name="S44R1" localSheetId="5">#REF!</definedName>
    <definedName name="S44R1" localSheetId="7">#REF!</definedName>
    <definedName name="S44R1" localSheetId="8">#REF!</definedName>
    <definedName name="S44R1">#REF!</definedName>
    <definedName name="S44R10" localSheetId="2">#REF!</definedName>
    <definedName name="S44R10" localSheetId="5">#REF!</definedName>
    <definedName name="S44R10" localSheetId="7">#REF!</definedName>
    <definedName name="S44R10" localSheetId="8">#REF!</definedName>
    <definedName name="S44R10">#REF!</definedName>
    <definedName name="S44R11" localSheetId="2">#REF!</definedName>
    <definedName name="S44R11" localSheetId="5">#REF!</definedName>
    <definedName name="S44R11" localSheetId="7">#REF!</definedName>
    <definedName name="S44R11" localSheetId="8">#REF!</definedName>
    <definedName name="S44R11">#REF!</definedName>
    <definedName name="S44R12" localSheetId="2">#REF!</definedName>
    <definedName name="S44R12" localSheetId="5">#REF!</definedName>
    <definedName name="S44R12" localSheetId="7">#REF!</definedName>
    <definedName name="S44R12" localSheetId="8">#REF!</definedName>
    <definedName name="S44R12">#REF!</definedName>
    <definedName name="S44R13" localSheetId="2">#REF!</definedName>
    <definedName name="S44R13" localSheetId="5">#REF!</definedName>
    <definedName name="S44R13" localSheetId="7">#REF!</definedName>
    <definedName name="S44R13" localSheetId="8">#REF!</definedName>
    <definedName name="S44R13">#REF!</definedName>
    <definedName name="S44R14" localSheetId="2">#REF!</definedName>
    <definedName name="S44R14" localSheetId="5">#REF!</definedName>
    <definedName name="S44R14" localSheetId="7">#REF!</definedName>
    <definedName name="S44R14" localSheetId="8">#REF!</definedName>
    <definedName name="S44R14">#REF!</definedName>
    <definedName name="S44R15" localSheetId="2">#REF!</definedName>
    <definedName name="S44R15" localSheetId="5">#REF!</definedName>
    <definedName name="S44R15" localSheetId="7">#REF!</definedName>
    <definedName name="S44R15" localSheetId="8">#REF!</definedName>
    <definedName name="S44R15">#REF!</definedName>
    <definedName name="S44R16" localSheetId="2">#REF!</definedName>
    <definedName name="S44R16" localSheetId="5">#REF!</definedName>
    <definedName name="S44R16" localSheetId="7">#REF!</definedName>
    <definedName name="S44R16" localSheetId="8">#REF!</definedName>
    <definedName name="S44R16">#REF!</definedName>
    <definedName name="S44R17" localSheetId="2">#REF!</definedName>
    <definedName name="S44R17" localSheetId="5">#REF!</definedName>
    <definedName name="S44R17" localSheetId="7">#REF!</definedName>
    <definedName name="S44R17" localSheetId="8">#REF!</definedName>
    <definedName name="S44R17">#REF!</definedName>
    <definedName name="S44R18" localSheetId="2">#REF!</definedName>
    <definedName name="S44R18" localSheetId="5">#REF!</definedName>
    <definedName name="S44R18" localSheetId="7">#REF!</definedName>
    <definedName name="S44R18" localSheetId="8">#REF!</definedName>
    <definedName name="S44R18">#REF!</definedName>
    <definedName name="S44R19" localSheetId="2">#REF!</definedName>
    <definedName name="S44R19" localSheetId="5">#REF!</definedName>
    <definedName name="S44R19" localSheetId="7">#REF!</definedName>
    <definedName name="S44R19" localSheetId="8">#REF!</definedName>
    <definedName name="S44R19">#REF!</definedName>
    <definedName name="S44R2" localSheetId="2">#REF!</definedName>
    <definedName name="S44R2" localSheetId="5">#REF!</definedName>
    <definedName name="S44R2" localSheetId="7">#REF!</definedName>
    <definedName name="S44R2" localSheetId="8">#REF!</definedName>
    <definedName name="S44R2">#REF!</definedName>
    <definedName name="S44R20" localSheetId="2">#REF!</definedName>
    <definedName name="S44R20" localSheetId="5">#REF!</definedName>
    <definedName name="S44R20" localSheetId="7">#REF!</definedName>
    <definedName name="S44R20" localSheetId="8">#REF!</definedName>
    <definedName name="S44R20">#REF!</definedName>
    <definedName name="S44R21" localSheetId="2">#REF!</definedName>
    <definedName name="S44R21" localSheetId="5">#REF!</definedName>
    <definedName name="S44R21" localSheetId="7">#REF!</definedName>
    <definedName name="S44R21" localSheetId="8">#REF!</definedName>
    <definedName name="S44R21">#REF!</definedName>
    <definedName name="S44R22" localSheetId="2">#REF!</definedName>
    <definedName name="S44R22" localSheetId="5">#REF!</definedName>
    <definedName name="S44R22" localSheetId="7">#REF!</definedName>
    <definedName name="S44R22" localSheetId="8">#REF!</definedName>
    <definedName name="S44R22">#REF!</definedName>
    <definedName name="S44R23" localSheetId="2">#REF!</definedName>
    <definedName name="S44R23" localSheetId="5">#REF!</definedName>
    <definedName name="S44R23" localSheetId="7">#REF!</definedName>
    <definedName name="S44R23" localSheetId="8">#REF!</definedName>
    <definedName name="S44R23">#REF!</definedName>
    <definedName name="S44R24" localSheetId="2">#REF!</definedName>
    <definedName name="S44R24" localSheetId="5">#REF!</definedName>
    <definedName name="S44R24" localSheetId="7">#REF!</definedName>
    <definedName name="S44R24" localSheetId="8">#REF!</definedName>
    <definedName name="S44R24">#REF!</definedName>
    <definedName name="S44R3" localSheetId="2">#REF!</definedName>
    <definedName name="S44R3" localSheetId="5">#REF!</definedName>
    <definedName name="S44R3" localSheetId="7">#REF!</definedName>
    <definedName name="S44R3" localSheetId="8">#REF!</definedName>
    <definedName name="S44R3">#REF!</definedName>
    <definedName name="S44R4" localSheetId="2">#REF!</definedName>
    <definedName name="S44R4" localSheetId="5">#REF!</definedName>
    <definedName name="S44R4" localSheetId="7">#REF!</definedName>
    <definedName name="S44R4" localSheetId="8">#REF!</definedName>
    <definedName name="S44R4">#REF!</definedName>
    <definedName name="S44R5" localSheetId="2">#REF!</definedName>
    <definedName name="S44R5" localSheetId="5">#REF!</definedName>
    <definedName name="S44R5" localSheetId="7">#REF!</definedName>
    <definedName name="S44R5" localSheetId="8">#REF!</definedName>
    <definedName name="S44R5">#REF!</definedName>
    <definedName name="S44R6" localSheetId="2">#REF!</definedName>
    <definedName name="S44R6" localSheetId="5">#REF!</definedName>
    <definedName name="S44R6" localSheetId="7">#REF!</definedName>
    <definedName name="S44R6" localSheetId="8">#REF!</definedName>
    <definedName name="S44R6">#REF!</definedName>
    <definedName name="S44R7" localSheetId="2">#REF!</definedName>
    <definedName name="S44R7" localSheetId="5">#REF!</definedName>
    <definedName name="S44R7" localSheetId="7">#REF!</definedName>
    <definedName name="S44R7" localSheetId="8">#REF!</definedName>
    <definedName name="S44R7">#REF!</definedName>
    <definedName name="S44R8" localSheetId="2">#REF!</definedName>
    <definedName name="S44R8" localSheetId="5">#REF!</definedName>
    <definedName name="S44R8" localSheetId="7">#REF!</definedName>
    <definedName name="S44R8" localSheetId="8">#REF!</definedName>
    <definedName name="S44R8">#REF!</definedName>
    <definedName name="S44R9" localSheetId="2">#REF!</definedName>
    <definedName name="S44R9" localSheetId="5">#REF!</definedName>
    <definedName name="S44R9" localSheetId="7">#REF!</definedName>
    <definedName name="S44R9" localSheetId="8">#REF!</definedName>
    <definedName name="S44R9">#REF!</definedName>
    <definedName name="S45P1" localSheetId="2">#REF!</definedName>
    <definedName name="S45P1" localSheetId="5">#REF!</definedName>
    <definedName name="S45P1" localSheetId="7">#REF!</definedName>
    <definedName name="S45P1" localSheetId="8">#REF!</definedName>
    <definedName name="S45P1">#REF!</definedName>
    <definedName name="S45P10" localSheetId="2">#REF!</definedName>
    <definedName name="S45P10" localSheetId="5">#REF!</definedName>
    <definedName name="S45P10" localSheetId="7">#REF!</definedName>
    <definedName name="S45P10" localSheetId="8">#REF!</definedName>
    <definedName name="S45P10">#REF!</definedName>
    <definedName name="S45P11" localSheetId="2">#REF!</definedName>
    <definedName name="S45P11" localSheetId="5">#REF!</definedName>
    <definedName name="S45P11" localSheetId="7">#REF!</definedName>
    <definedName name="S45P11" localSheetId="8">#REF!</definedName>
    <definedName name="S45P11">#REF!</definedName>
    <definedName name="S45P12" localSheetId="2">#REF!</definedName>
    <definedName name="S45P12" localSheetId="5">#REF!</definedName>
    <definedName name="S45P12" localSheetId="7">#REF!</definedName>
    <definedName name="S45P12" localSheetId="8">#REF!</definedName>
    <definedName name="S45P12">#REF!</definedName>
    <definedName name="S45P13" localSheetId="2">#REF!</definedName>
    <definedName name="S45P13" localSheetId="5">#REF!</definedName>
    <definedName name="S45P13" localSheetId="7">#REF!</definedName>
    <definedName name="S45P13" localSheetId="8">#REF!</definedName>
    <definedName name="S45P13">#REF!</definedName>
    <definedName name="S45P14" localSheetId="2">#REF!</definedName>
    <definedName name="S45P14" localSheetId="5">#REF!</definedName>
    <definedName name="S45P14" localSheetId="7">#REF!</definedName>
    <definedName name="S45P14" localSheetId="8">#REF!</definedName>
    <definedName name="S45P14">#REF!</definedName>
    <definedName name="S45P15" localSheetId="2">#REF!</definedName>
    <definedName name="S45P15" localSheetId="5">#REF!</definedName>
    <definedName name="S45P15" localSheetId="7">#REF!</definedName>
    <definedName name="S45P15" localSheetId="8">#REF!</definedName>
    <definedName name="S45P15">#REF!</definedName>
    <definedName name="S45P16" localSheetId="2">#REF!</definedName>
    <definedName name="S45P16" localSheetId="5">#REF!</definedName>
    <definedName name="S45P16" localSheetId="7">#REF!</definedName>
    <definedName name="S45P16" localSheetId="8">#REF!</definedName>
    <definedName name="S45P16">#REF!</definedName>
    <definedName name="S45P17" localSheetId="2">#REF!</definedName>
    <definedName name="S45P17" localSheetId="5">#REF!</definedName>
    <definedName name="S45P17" localSheetId="7">#REF!</definedName>
    <definedName name="S45P17" localSheetId="8">#REF!</definedName>
    <definedName name="S45P17">#REF!</definedName>
    <definedName name="S45P18" localSheetId="2">#REF!</definedName>
    <definedName name="S45P18" localSheetId="5">#REF!</definedName>
    <definedName name="S45P18" localSheetId="7">#REF!</definedName>
    <definedName name="S45P18" localSheetId="8">#REF!</definedName>
    <definedName name="S45P18">#REF!</definedName>
    <definedName name="S45P19" localSheetId="2">#REF!</definedName>
    <definedName name="S45P19" localSheetId="5">#REF!</definedName>
    <definedName name="S45P19" localSheetId="7">#REF!</definedName>
    <definedName name="S45P19" localSheetId="8">#REF!</definedName>
    <definedName name="S45P19">#REF!</definedName>
    <definedName name="S45P2" localSheetId="2">#REF!</definedName>
    <definedName name="S45P2" localSheetId="5">#REF!</definedName>
    <definedName name="S45P2" localSheetId="7">#REF!</definedName>
    <definedName name="S45P2" localSheetId="8">#REF!</definedName>
    <definedName name="S45P2">#REF!</definedName>
    <definedName name="S45P20" localSheetId="2">#REF!</definedName>
    <definedName name="S45P20" localSheetId="5">#REF!</definedName>
    <definedName name="S45P20" localSheetId="7">#REF!</definedName>
    <definedName name="S45P20" localSheetId="8">#REF!</definedName>
    <definedName name="S45P20">#REF!</definedName>
    <definedName name="S45P21" localSheetId="2">#REF!</definedName>
    <definedName name="S45P21" localSheetId="5">#REF!</definedName>
    <definedName name="S45P21" localSheetId="7">#REF!</definedName>
    <definedName name="S45P21" localSheetId="8">#REF!</definedName>
    <definedName name="S45P21">#REF!</definedName>
    <definedName name="S45P22" localSheetId="2">#REF!</definedName>
    <definedName name="S45P22" localSheetId="5">#REF!</definedName>
    <definedName name="S45P22" localSheetId="7">#REF!</definedName>
    <definedName name="S45P22" localSheetId="8">#REF!</definedName>
    <definedName name="S45P22">#REF!</definedName>
    <definedName name="S45P23" localSheetId="2">#REF!</definedName>
    <definedName name="S45P23" localSheetId="5">#REF!</definedName>
    <definedName name="S45P23" localSheetId="7">#REF!</definedName>
    <definedName name="S45P23" localSheetId="8">#REF!</definedName>
    <definedName name="S45P23">#REF!</definedName>
    <definedName name="S45P24" localSheetId="2">#REF!</definedName>
    <definedName name="S45P24" localSheetId="5">#REF!</definedName>
    <definedName name="S45P24" localSheetId="7">#REF!</definedName>
    <definedName name="S45P24" localSheetId="8">#REF!</definedName>
    <definedName name="S45P24">#REF!</definedName>
    <definedName name="S45P3" localSheetId="2">#REF!</definedName>
    <definedName name="S45P3" localSheetId="5">#REF!</definedName>
    <definedName name="S45P3" localSheetId="7">#REF!</definedName>
    <definedName name="S45P3" localSheetId="8">#REF!</definedName>
    <definedName name="S45P3">#REF!</definedName>
    <definedName name="S45P4" localSheetId="2">#REF!</definedName>
    <definedName name="S45P4" localSheetId="5">#REF!</definedName>
    <definedName name="S45P4" localSheetId="7">#REF!</definedName>
    <definedName name="S45P4" localSheetId="8">#REF!</definedName>
    <definedName name="S45P4">#REF!</definedName>
    <definedName name="S45P5" localSheetId="2">#REF!</definedName>
    <definedName name="S45P5" localSheetId="5">#REF!</definedName>
    <definedName name="S45P5" localSheetId="7">#REF!</definedName>
    <definedName name="S45P5" localSheetId="8">#REF!</definedName>
    <definedName name="S45P5">#REF!</definedName>
    <definedName name="S45P6" localSheetId="2">#REF!</definedName>
    <definedName name="S45P6" localSheetId="5">#REF!</definedName>
    <definedName name="S45P6" localSheetId="7">#REF!</definedName>
    <definedName name="S45P6" localSheetId="8">#REF!</definedName>
    <definedName name="S45P6">#REF!</definedName>
    <definedName name="S45P7" localSheetId="2">#REF!</definedName>
    <definedName name="S45P7" localSheetId="5">#REF!</definedName>
    <definedName name="S45P7" localSheetId="7">#REF!</definedName>
    <definedName name="S45P7" localSheetId="8">#REF!</definedName>
    <definedName name="S45P7">#REF!</definedName>
    <definedName name="S45P8" localSheetId="2">#REF!</definedName>
    <definedName name="S45P8" localSheetId="5">#REF!</definedName>
    <definedName name="S45P8" localSheetId="7">#REF!</definedName>
    <definedName name="S45P8" localSheetId="8">#REF!</definedName>
    <definedName name="S45P8">#REF!</definedName>
    <definedName name="S45P9" localSheetId="2">#REF!</definedName>
    <definedName name="S45P9" localSheetId="5">#REF!</definedName>
    <definedName name="S45P9" localSheetId="7">#REF!</definedName>
    <definedName name="S45P9" localSheetId="8">#REF!</definedName>
    <definedName name="S45P9">#REF!</definedName>
    <definedName name="S45R1" localSheetId="2">#REF!</definedName>
    <definedName name="S45R1" localSheetId="5">#REF!</definedName>
    <definedName name="S45R1" localSheetId="7">#REF!</definedName>
    <definedName name="S45R1" localSheetId="8">#REF!</definedName>
    <definedName name="S45R1">#REF!</definedName>
    <definedName name="S45R10" localSheetId="2">#REF!</definedName>
    <definedName name="S45R10" localSheetId="5">#REF!</definedName>
    <definedName name="S45R10" localSheetId="7">#REF!</definedName>
    <definedName name="S45R10" localSheetId="8">#REF!</definedName>
    <definedName name="S45R10">#REF!</definedName>
    <definedName name="S45R11" localSheetId="2">#REF!</definedName>
    <definedName name="S45R11" localSheetId="5">#REF!</definedName>
    <definedName name="S45R11" localSheetId="7">#REF!</definedName>
    <definedName name="S45R11" localSheetId="8">#REF!</definedName>
    <definedName name="S45R11">#REF!</definedName>
    <definedName name="S45R12" localSheetId="2">#REF!</definedName>
    <definedName name="S45R12" localSheetId="5">#REF!</definedName>
    <definedName name="S45R12" localSheetId="7">#REF!</definedName>
    <definedName name="S45R12" localSheetId="8">#REF!</definedName>
    <definedName name="S45R12">#REF!</definedName>
    <definedName name="S45R13" localSheetId="2">#REF!</definedName>
    <definedName name="S45R13" localSheetId="5">#REF!</definedName>
    <definedName name="S45R13" localSheetId="7">#REF!</definedName>
    <definedName name="S45R13" localSheetId="8">#REF!</definedName>
    <definedName name="S45R13">#REF!</definedName>
    <definedName name="S45R14" localSheetId="2">#REF!</definedName>
    <definedName name="S45R14" localSheetId="5">#REF!</definedName>
    <definedName name="S45R14" localSheetId="7">#REF!</definedName>
    <definedName name="S45R14" localSheetId="8">#REF!</definedName>
    <definedName name="S45R14">#REF!</definedName>
    <definedName name="S45R15" localSheetId="2">#REF!</definedName>
    <definedName name="S45R15" localSheetId="5">#REF!</definedName>
    <definedName name="S45R15" localSheetId="7">#REF!</definedName>
    <definedName name="S45R15" localSheetId="8">#REF!</definedName>
    <definedName name="S45R15">#REF!</definedName>
    <definedName name="S45R16" localSheetId="2">#REF!</definedName>
    <definedName name="S45R16" localSheetId="5">#REF!</definedName>
    <definedName name="S45R16" localSheetId="7">#REF!</definedName>
    <definedName name="S45R16" localSheetId="8">#REF!</definedName>
    <definedName name="S45R16">#REF!</definedName>
    <definedName name="S45R17" localSheetId="2">#REF!</definedName>
    <definedName name="S45R17" localSheetId="5">#REF!</definedName>
    <definedName name="S45R17" localSheetId="7">#REF!</definedName>
    <definedName name="S45R17" localSheetId="8">#REF!</definedName>
    <definedName name="S45R17">#REF!</definedName>
    <definedName name="S45R18" localSheetId="2">#REF!</definedName>
    <definedName name="S45R18" localSheetId="5">#REF!</definedName>
    <definedName name="S45R18" localSheetId="7">#REF!</definedName>
    <definedName name="S45R18" localSheetId="8">#REF!</definedName>
    <definedName name="S45R18">#REF!</definedName>
    <definedName name="S45R19" localSheetId="2">#REF!</definedName>
    <definedName name="S45R19" localSheetId="5">#REF!</definedName>
    <definedName name="S45R19" localSheetId="7">#REF!</definedName>
    <definedName name="S45R19" localSheetId="8">#REF!</definedName>
    <definedName name="S45R19">#REF!</definedName>
    <definedName name="S45R2" localSheetId="2">#REF!</definedName>
    <definedName name="S45R2" localSheetId="5">#REF!</definedName>
    <definedName name="S45R2" localSheetId="7">#REF!</definedName>
    <definedName name="S45R2" localSheetId="8">#REF!</definedName>
    <definedName name="S45R2">#REF!</definedName>
    <definedName name="S45R20" localSheetId="2">#REF!</definedName>
    <definedName name="S45R20" localSheetId="5">#REF!</definedName>
    <definedName name="S45R20" localSheetId="7">#REF!</definedName>
    <definedName name="S45R20" localSheetId="8">#REF!</definedName>
    <definedName name="S45R20">#REF!</definedName>
    <definedName name="S45R21" localSheetId="2">#REF!</definedName>
    <definedName name="S45R21" localSheetId="5">#REF!</definedName>
    <definedName name="S45R21" localSheetId="7">#REF!</definedName>
    <definedName name="S45R21" localSheetId="8">#REF!</definedName>
    <definedName name="S45R21">#REF!</definedName>
    <definedName name="S45R22" localSheetId="2">#REF!</definedName>
    <definedName name="S45R22" localSheetId="5">#REF!</definedName>
    <definedName name="S45R22" localSheetId="7">#REF!</definedName>
    <definedName name="S45R22" localSheetId="8">#REF!</definedName>
    <definedName name="S45R22">#REF!</definedName>
    <definedName name="S45R23" localSheetId="2">#REF!</definedName>
    <definedName name="S45R23" localSheetId="5">#REF!</definedName>
    <definedName name="S45R23" localSheetId="7">#REF!</definedName>
    <definedName name="S45R23" localSheetId="8">#REF!</definedName>
    <definedName name="S45R23">#REF!</definedName>
    <definedName name="S45R24" localSheetId="2">#REF!</definedName>
    <definedName name="S45R24" localSheetId="5">#REF!</definedName>
    <definedName name="S45R24" localSheetId="7">#REF!</definedName>
    <definedName name="S45R24" localSheetId="8">#REF!</definedName>
    <definedName name="S45R24">#REF!</definedName>
    <definedName name="S45R3" localSheetId="2">#REF!</definedName>
    <definedName name="S45R3" localSheetId="5">#REF!</definedName>
    <definedName name="S45R3" localSheetId="7">#REF!</definedName>
    <definedName name="S45R3" localSheetId="8">#REF!</definedName>
    <definedName name="S45R3">#REF!</definedName>
    <definedName name="S45R4" localSheetId="2">#REF!</definedName>
    <definedName name="S45R4" localSheetId="5">#REF!</definedName>
    <definedName name="S45R4" localSheetId="7">#REF!</definedName>
    <definedName name="S45R4" localSheetId="8">#REF!</definedName>
    <definedName name="S45R4">#REF!</definedName>
    <definedName name="S45R5" localSheetId="2">#REF!</definedName>
    <definedName name="S45R5" localSheetId="5">#REF!</definedName>
    <definedName name="S45R5" localSheetId="7">#REF!</definedName>
    <definedName name="S45R5" localSheetId="8">#REF!</definedName>
    <definedName name="S45R5">#REF!</definedName>
    <definedName name="S45R6" localSheetId="2">#REF!</definedName>
    <definedName name="S45R6" localSheetId="5">#REF!</definedName>
    <definedName name="S45R6" localSheetId="7">#REF!</definedName>
    <definedName name="S45R6" localSheetId="8">#REF!</definedName>
    <definedName name="S45R6">#REF!</definedName>
    <definedName name="S45R7" localSheetId="2">#REF!</definedName>
    <definedName name="S45R7" localSheetId="5">#REF!</definedName>
    <definedName name="S45R7" localSheetId="7">#REF!</definedName>
    <definedName name="S45R7" localSheetId="8">#REF!</definedName>
    <definedName name="S45R7">#REF!</definedName>
    <definedName name="S45R8" localSheetId="2">#REF!</definedName>
    <definedName name="S45R8" localSheetId="5">#REF!</definedName>
    <definedName name="S45R8" localSheetId="7">#REF!</definedName>
    <definedName name="S45R8" localSheetId="8">#REF!</definedName>
    <definedName name="S45R8">#REF!</definedName>
    <definedName name="S45R9" localSheetId="2">#REF!</definedName>
    <definedName name="S45R9" localSheetId="5">#REF!</definedName>
    <definedName name="S45R9" localSheetId="7">#REF!</definedName>
    <definedName name="S45R9" localSheetId="8">#REF!</definedName>
    <definedName name="S45R9">#REF!</definedName>
    <definedName name="S4P1" localSheetId="2">#REF!</definedName>
    <definedName name="S4P1" localSheetId="5">#REF!</definedName>
    <definedName name="S4P1" localSheetId="7">#REF!</definedName>
    <definedName name="S4P1" localSheetId="8">#REF!</definedName>
    <definedName name="S4P1">#REF!</definedName>
    <definedName name="S4P10" localSheetId="2">#REF!</definedName>
    <definedName name="S4P10" localSheetId="5">#REF!</definedName>
    <definedName name="S4P10" localSheetId="7">#REF!</definedName>
    <definedName name="S4P10" localSheetId="8">#REF!</definedName>
    <definedName name="S4P10">#REF!</definedName>
    <definedName name="S4P11" localSheetId="2">#REF!</definedName>
    <definedName name="S4P11" localSheetId="5">#REF!</definedName>
    <definedName name="S4P11" localSheetId="7">#REF!</definedName>
    <definedName name="S4P11" localSheetId="8">#REF!</definedName>
    <definedName name="S4P11">#REF!</definedName>
    <definedName name="S4P12" localSheetId="2">#REF!</definedName>
    <definedName name="S4P12" localSheetId="5">#REF!</definedName>
    <definedName name="S4P12" localSheetId="7">#REF!</definedName>
    <definedName name="S4P12" localSheetId="8">#REF!</definedName>
    <definedName name="S4P12">#REF!</definedName>
    <definedName name="S4P13" localSheetId="2">#REF!</definedName>
    <definedName name="S4P13" localSheetId="5">#REF!</definedName>
    <definedName name="S4P13" localSheetId="7">#REF!</definedName>
    <definedName name="S4P13" localSheetId="8">#REF!</definedName>
    <definedName name="S4P13">#REF!</definedName>
    <definedName name="S4P14" localSheetId="2">#REF!</definedName>
    <definedName name="S4P14" localSheetId="5">#REF!</definedName>
    <definedName name="S4P14" localSheetId="7">#REF!</definedName>
    <definedName name="S4P14" localSheetId="8">#REF!</definedName>
    <definedName name="S4P14">#REF!</definedName>
    <definedName name="S4P15" localSheetId="2">#REF!</definedName>
    <definedName name="S4P15" localSheetId="5">#REF!</definedName>
    <definedName name="S4P15" localSheetId="7">#REF!</definedName>
    <definedName name="S4P15" localSheetId="8">#REF!</definedName>
    <definedName name="S4P15">#REF!</definedName>
    <definedName name="S4P16" localSheetId="2">#REF!</definedName>
    <definedName name="S4P16" localSheetId="5">#REF!</definedName>
    <definedName name="S4P16" localSheetId="7">#REF!</definedName>
    <definedName name="S4P16" localSheetId="8">#REF!</definedName>
    <definedName name="S4P16">#REF!</definedName>
    <definedName name="S4P17" localSheetId="2">#REF!</definedName>
    <definedName name="S4P17" localSheetId="5">#REF!</definedName>
    <definedName name="S4P17" localSheetId="7">#REF!</definedName>
    <definedName name="S4P17" localSheetId="8">#REF!</definedName>
    <definedName name="S4P17">#REF!</definedName>
    <definedName name="S4P18" localSheetId="2">#REF!</definedName>
    <definedName name="S4P18" localSheetId="5">#REF!</definedName>
    <definedName name="S4P18" localSheetId="7">#REF!</definedName>
    <definedName name="S4P18" localSheetId="8">#REF!</definedName>
    <definedName name="S4P18">#REF!</definedName>
    <definedName name="S4P19" localSheetId="2">#REF!</definedName>
    <definedName name="S4P19" localSheetId="5">#REF!</definedName>
    <definedName name="S4P19" localSheetId="7">#REF!</definedName>
    <definedName name="S4P19" localSheetId="8">#REF!</definedName>
    <definedName name="S4P19">#REF!</definedName>
    <definedName name="S4P2" localSheetId="2">#REF!</definedName>
    <definedName name="S4P2" localSheetId="5">#REF!</definedName>
    <definedName name="S4P2" localSheetId="7">#REF!</definedName>
    <definedName name="S4P2" localSheetId="8">#REF!</definedName>
    <definedName name="S4P2">#REF!</definedName>
    <definedName name="S4P20" localSheetId="2">#REF!</definedName>
    <definedName name="S4P20" localSheetId="5">#REF!</definedName>
    <definedName name="S4P20" localSheetId="7">#REF!</definedName>
    <definedName name="S4P20" localSheetId="8">#REF!</definedName>
    <definedName name="S4P20">#REF!</definedName>
    <definedName name="S4P21" localSheetId="2">#REF!</definedName>
    <definedName name="S4P21" localSheetId="5">#REF!</definedName>
    <definedName name="S4P21" localSheetId="7">#REF!</definedName>
    <definedName name="S4P21" localSheetId="8">#REF!</definedName>
    <definedName name="S4P21">#REF!</definedName>
    <definedName name="S4P22" localSheetId="2">#REF!</definedName>
    <definedName name="S4P22" localSheetId="5">#REF!</definedName>
    <definedName name="S4P22" localSheetId="7">#REF!</definedName>
    <definedName name="S4P22" localSheetId="8">#REF!</definedName>
    <definedName name="S4P22">#REF!</definedName>
    <definedName name="S4P23" localSheetId="2">#REF!</definedName>
    <definedName name="S4P23" localSheetId="5">#REF!</definedName>
    <definedName name="S4P23" localSheetId="7">#REF!</definedName>
    <definedName name="S4P23" localSheetId="8">#REF!</definedName>
    <definedName name="S4P23">#REF!</definedName>
    <definedName name="S4P24" localSheetId="2">#REF!</definedName>
    <definedName name="S4P24" localSheetId="5">#REF!</definedName>
    <definedName name="S4P24" localSheetId="7">#REF!</definedName>
    <definedName name="S4P24" localSheetId="8">#REF!</definedName>
    <definedName name="S4P24">#REF!</definedName>
    <definedName name="S4P3" localSheetId="2">#REF!</definedName>
    <definedName name="S4P3" localSheetId="5">#REF!</definedName>
    <definedName name="S4P3" localSheetId="7">#REF!</definedName>
    <definedName name="S4P3" localSheetId="8">#REF!</definedName>
    <definedName name="S4P3">#REF!</definedName>
    <definedName name="S4P4" localSheetId="2">#REF!</definedName>
    <definedName name="S4P4" localSheetId="5">#REF!</definedName>
    <definedName name="S4P4" localSheetId="7">#REF!</definedName>
    <definedName name="S4P4" localSheetId="8">#REF!</definedName>
    <definedName name="S4P4">#REF!</definedName>
    <definedName name="S4P5" localSheetId="2">#REF!</definedName>
    <definedName name="S4P5" localSheetId="5">#REF!</definedName>
    <definedName name="S4P5" localSheetId="7">#REF!</definedName>
    <definedName name="S4P5" localSheetId="8">#REF!</definedName>
    <definedName name="S4P5">#REF!</definedName>
    <definedName name="S4P6" localSheetId="2">#REF!</definedName>
    <definedName name="S4P6" localSheetId="5">#REF!</definedName>
    <definedName name="S4P6" localSheetId="7">#REF!</definedName>
    <definedName name="S4P6" localSheetId="8">#REF!</definedName>
    <definedName name="S4P6">#REF!</definedName>
    <definedName name="S4P7" localSheetId="2">#REF!</definedName>
    <definedName name="S4P7" localSheetId="5">#REF!</definedName>
    <definedName name="S4P7" localSheetId="7">#REF!</definedName>
    <definedName name="S4P7" localSheetId="8">#REF!</definedName>
    <definedName name="S4P7">#REF!</definedName>
    <definedName name="S4P8" localSheetId="2">#REF!</definedName>
    <definedName name="S4P8" localSheetId="5">#REF!</definedName>
    <definedName name="S4P8" localSheetId="7">#REF!</definedName>
    <definedName name="S4P8" localSheetId="8">#REF!</definedName>
    <definedName name="S4P8">#REF!</definedName>
    <definedName name="S4P9" localSheetId="2">#REF!</definedName>
    <definedName name="S4P9" localSheetId="5">#REF!</definedName>
    <definedName name="S4P9" localSheetId="7">#REF!</definedName>
    <definedName name="S4P9" localSheetId="8">#REF!</definedName>
    <definedName name="S4P9">#REF!</definedName>
    <definedName name="S4R1" localSheetId="2">#REF!</definedName>
    <definedName name="S4R1" localSheetId="5">#REF!</definedName>
    <definedName name="S4R1" localSheetId="7">#REF!</definedName>
    <definedName name="S4R1" localSheetId="8">#REF!</definedName>
    <definedName name="S4R1">#REF!</definedName>
    <definedName name="S4R10" localSheetId="2">#REF!</definedName>
    <definedName name="S4R10" localSheetId="5">#REF!</definedName>
    <definedName name="S4R10" localSheetId="7">#REF!</definedName>
    <definedName name="S4R10" localSheetId="8">#REF!</definedName>
    <definedName name="S4R10">#REF!</definedName>
    <definedName name="S4R11" localSheetId="2">#REF!</definedName>
    <definedName name="S4R11" localSheetId="5">#REF!</definedName>
    <definedName name="S4R11" localSheetId="7">#REF!</definedName>
    <definedName name="S4R11" localSheetId="8">#REF!</definedName>
    <definedName name="S4R11">#REF!</definedName>
    <definedName name="S4R12" localSheetId="2">#REF!</definedName>
    <definedName name="S4R12" localSheetId="5">#REF!</definedName>
    <definedName name="S4R12" localSheetId="7">#REF!</definedName>
    <definedName name="S4R12" localSheetId="8">#REF!</definedName>
    <definedName name="S4R12">#REF!</definedName>
    <definedName name="S4R13" localSheetId="2">#REF!</definedName>
    <definedName name="S4R13" localSheetId="5">#REF!</definedName>
    <definedName name="S4R13" localSheetId="7">#REF!</definedName>
    <definedName name="S4R13" localSheetId="8">#REF!</definedName>
    <definedName name="S4R13">#REF!</definedName>
    <definedName name="S4R14" localSheetId="2">#REF!</definedName>
    <definedName name="S4R14" localSheetId="5">#REF!</definedName>
    <definedName name="S4R14" localSheetId="7">#REF!</definedName>
    <definedName name="S4R14" localSheetId="8">#REF!</definedName>
    <definedName name="S4R14">#REF!</definedName>
    <definedName name="S4R15" localSheetId="2">#REF!</definedName>
    <definedName name="S4R15" localSheetId="5">#REF!</definedName>
    <definedName name="S4R15" localSheetId="7">#REF!</definedName>
    <definedName name="S4R15" localSheetId="8">#REF!</definedName>
    <definedName name="S4R15">#REF!</definedName>
    <definedName name="S4R16" localSheetId="2">#REF!</definedName>
    <definedName name="S4R16" localSheetId="5">#REF!</definedName>
    <definedName name="S4R16" localSheetId="7">#REF!</definedName>
    <definedName name="S4R16" localSheetId="8">#REF!</definedName>
    <definedName name="S4R16">#REF!</definedName>
    <definedName name="S4R17" localSheetId="2">#REF!</definedName>
    <definedName name="S4R17" localSheetId="5">#REF!</definedName>
    <definedName name="S4R17" localSheetId="7">#REF!</definedName>
    <definedName name="S4R17" localSheetId="8">#REF!</definedName>
    <definedName name="S4R17">#REF!</definedName>
    <definedName name="S4R18" localSheetId="2">#REF!</definedName>
    <definedName name="S4R18" localSheetId="5">#REF!</definedName>
    <definedName name="S4R18" localSheetId="7">#REF!</definedName>
    <definedName name="S4R18" localSheetId="8">#REF!</definedName>
    <definedName name="S4R18">#REF!</definedName>
    <definedName name="S4R19" localSheetId="2">#REF!</definedName>
    <definedName name="S4R19" localSheetId="5">#REF!</definedName>
    <definedName name="S4R19" localSheetId="7">#REF!</definedName>
    <definedName name="S4R19" localSheetId="8">#REF!</definedName>
    <definedName name="S4R19">#REF!</definedName>
    <definedName name="S4R2" localSheetId="2">#REF!</definedName>
    <definedName name="S4R2" localSheetId="5">#REF!</definedName>
    <definedName name="S4R2" localSheetId="7">#REF!</definedName>
    <definedName name="S4R2" localSheetId="8">#REF!</definedName>
    <definedName name="S4R2">#REF!</definedName>
    <definedName name="S4R20" localSheetId="2">#REF!</definedName>
    <definedName name="S4R20" localSheetId="5">#REF!</definedName>
    <definedName name="S4R20" localSheetId="7">#REF!</definedName>
    <definedName name="S4R20" localSheetId="8">#REF!</definedName>
    <definedName name="S4R20">#REF!</definedName>
    <definedName name="S4R21" localSheetId="2">#REF!</definedName>
    <definedName name="S4R21" localSheetId="5">#REF!</definedName>
    <definedName name="S4R21" localSheetId="7">#REF!</definedName>
    <definedName name="S4R21" localSheetId="8">#REF!</definedName>
    <definedName name="S4R21">#REF!</definedName>
    <definedName name="S4R22" localSheetId="2">#REF!</definedName>
    <definedName name="S4R22" localSheetId="5">#REF!</definedName>
    <definedName name="S4R22" localSheetId="7">#REF!</definedName>
    <definedName name="S4R22" localSheetId="8">#REF!</definedName>
    <definedName name="S4R22">#REF!</definedName>
    <definedName name="S4R23" localSheetId="2">#REF!</definedName>
    <definedName name="S4R23" localSheetId="5">#REF!</definedName>
    <definedName name="S4R23" localSheetId="7">#REF!</definedName>
    <definedName name="S4R23" localSheetId="8">#REF!</definedName>
    <definedName name="S4R23">#REF!</definedName>
    <definedName name="S4R24" localSheetId="2">#REF!</definedName>
    <definedName name="S4R24" localSheetId="5">#REF!</definedName>
    <definedName name="S4R24" localSheetId="7">#REF!</definedName>
    <definedName name="S4R24" localSheetId="8">#REF!</definedName>
    <definedName name="S4R24">#REF!</definedName>
    <definedName name="S4R3" localSheetId="2">#REF!</definedName>
    <definedName name="S4R3" localSheetId="5">#REF!</definedName>
    <definedName name="S4R3" localSheetId="7">#REF!</definedName>
    <definedName name="S4R3" localSheetId="8">#REF!</definedName>
    <definedName name="S4R3">#REF!</definedName>
    <definedName name="S4R4" localSheetId="2">#REF!</definedName>
    <definedName name="S4R4" localSheetId="5">#REF!</definedName>
    <definedName name="S4R4" localSheetId="7">#REF!</definedName>
    <definedName name="S4R4" localSheetId="8">#REF!</definedName>
    <definedName name="S4R4">#REF!</definedName>
    <definedName name="S4R5" localSheetId="2">#REF!</definedName>
    <definedName name="S4R5" localSheetId="5">#REF!</definedName>
    <definedName name="S4R5" localSheetId="7">#REF!</definedName>
    <definedName name="S4R5" localSheetId="8">#REF!</definedName>
    <definedName name="S4R5">#REF!</definedName>
    <definedName name="S4R6" localSheetId="2">#REF!</definedName>
    <definedName name="S4R6" localSheetId="5">#REF!</definedName>
    <definedName name="S4R6" localSheetId="7">#REF!</definedName>
    <definedName name="S4R6" localSheetId="8">#REF!</definedName>
    <definedName name="S4R6">#REF!</definedName>
    <definedName name="S4R7" localSheetId="2">#REF!</definedName>
    <definedName name="S4R7" localSheetId="5">#REF!</definedName>
    <definedName name="S4R7" localSheetId="7">#REF!</definedName>
    <definedName name="S4R7" localSheetId="8">#REF!</definedName>
    <definedName name="S4R7">#REF!</definedName>
    <definedName name="S4R8" localSheetId="2">#REF!</definedName>
    <definedName name="S4R8" localSheetId="5">#REF!</definedName>
    <definedName name="S4R8" localSheetId="7">#REF!</definedName>
    <definedName name="S4R8" localSheetId="8">#REF!</definedName>
    <definedName name="S4R8">#REF!</definedName>
    <definedName name="S4R9" localSheetId="2">#REF!</definedName>
    <definedName name="S4R9" localSheetId="5">#REF!</definedName>
    <definedName name="S4R9" localSheetId="7">#REF!</definedName>
    <definedName name="S4R9" localSheetId="8">#REF!</definedName>
    <definedName name="S4R9">#REF!</definedName>
    <definedName name="S5P1" localSheetId="2">#REF!</definedName>
    <definedName name="S5P1" localSheetId="5">#REF!</definedName>
    <definedName name="S5P1" localSheetId="7">#REF!</definedName>
    <definedName name="S5P1" localSheetId="8">#REF!</definedName>
    <definedName name="S5P1">#REF!</definedName>
    <definedName name="S5P10" localSheetId="2">#REF!</definedName>
    <definedName name="S5P10" localSheetId="5">#REF!</definedName>
    <definedName name="S5P10" localSheetId="7">#REF!</definedName>
    <definedName name="S5P10" localSheetId="8">#REF!</definedName>
    <definedName name="S5P10">#REF!</definedName>
    <definedName name="S5P11" localSheetId="2">#REF!</definedName>
    <definedName name="S5P11" localSheetId="5">#REF!</definedName>
    <definedName name="S5P11" localSheetId="7">#REF!</definedName>
    <definedName name="S5P11" localSheetId="8">#REF!</definedName>
    <definedName name="S5P11">#REF!</definedName>
    <definedName name="S5P12" localSheetId="2">#REF!</definedName>
    <definedName name="S5P12" localSheetId="5">#REF!</definedName>
    <definedName name="S5P12" localSheetId="7">#REF!</definedName>
    <definedName name="S5P12" localSheetId="8">#REF!</definedName>
    <definedName name="S5P12">#REF!</definedName>
    <definedName name="S5P13" localSheetId="2">#REF!</definedName>
    <definedName name="S5P13" localSheetId="5">#REF!</definedName>
    <definedName name="S5P13" localSheetId="7">#REF!</definedName>
    <definedName name="S5P13" localSheetId="8">#REF!</definedName>
    <definedName name="S5P13">#REF!</definedName>
    <definedName name="S5P14" localSheetId="2">#REF!</definedName>
    <definedName name="S5P14" localSheetId="5">#REF!</definedName>
    <definedName name="S5P14" localSheetId="7">#REF!</definedName>
    <definedName name="S5P14" localSheetId="8">#REF!</definedName>
    <definedName name="S5P14">#REF!</definedName>
    <definedName name="S5P15" localSheetId="2">#REF!</definedName>
    <definedName name="S5P15" localSheetId="5">#REF!</definedName>
    <definedName name="S5P15" localSheetId="7">#REF!</definedName>
    <definedName name="S5P15" localSheetId="8">#REF!</definedName>
    <definedName name="S5P15">#REF!</definedName>
    <definedName name="S5P16" localSheetId="2">#REF!</definedName>
    <definedName name="S5P16" localSheetId="5">#REF!</definedName>
    <definedName name="S5P16" localSheetId="7">#REF!</definedName>
    <definedName name="S5P16" localSheetId="8">#REF!</definedName>
    <definedName name="S5P16">#REF!</definedName>
    <definedName name="S5P17" localSheetId="2">#REF!</definedName>
    <definedName name="S5P17" localSheetId="5">#REF!</definedName>
    <definedName name="S5P17" localSheetId="7">#REF!</definedName>
    <definedName name="S5P17" localSheetId="8">#REF!</definedName>
    <definedName name="S5P17">#REF!</definedName>
    <definedName name="S5P18" localSheetId="2">#REF!</definedName>
    <definedName name="S5P18" localSheetId="5">#REF!</definedName>
    <definedName name="S5P18" localSheetId="7">#REF!</definedName>
    <definedName name="S5P18" localSheetId="8">#REF!</definedName>
    <definedName name="S5P18">#REF!</definedName>
    <definedName name="S5P19" localSheetId="2">#REF!</definedName>
    <definedName name="S5P19" localSheetId="5">#REF!</definedName>
    <definedName name="S5P19" localSheetId="7">#REF!</definedName>
    <definedName name="S5P19" localSheetId="8">#REF!</definedName>
    <definedName name="S5P19">#REF!</definedName>
    <definedName name="S5P2" localSheetId="2">#REF!</definedName>
    <definedName name="S5P2" localSheetId="5">#REF!</definedName>
    <definedName name="S5P2" localSheetId="7">#REF!</definedName>
    <definedName name="S5P2" localSheetId="8">#REF!</definedName>
    <definedName name="S5P2">#REF!</definedName>
    <definedName name="S5P20" localSheetId="2">#REF!</definedName>
    <definedName name="S5P20" localSheetId="5">#REF!</definedName>
    <definedName name="S5P20" localSheetId="7">#REF!</definedName>
    <definedName name="S5P20" localSheetId="8">#REF!</definedName>
    <definedName name="S5P20">#REF!</definedName>
    <definedName name="S5P21" localSheetId="2">#REF!</definedName>
    <definedName name="S5P21" localSheetId="5">#REF!</definedName>
    <definedName name="S5P21" localSheetId="7">#REF!</definedName>
    <definedName name="S5P21" localSheetId="8">#REF!</definedName>
    <definedName name="S5P21">#REF!</definedName>
    <definedName name="S5P22" localSheetId="2">#REF!</definedName>
    <definedName name="S5P22" localSheetId="5">#REF!</definedName>
    <definedName name="S5P22" localSheetId="7">#REF!</definedName>
    <definedName name="S5P22" localSheetId="8">#REF!</definedName>
    <definedName name="S5P22">#REF!</definedName>
    <definedName name="S5P23" localSheetId="2">#REF!</definedName>
    <definedName name="S5P23" localSheetId="5">#REF!</definedName>
    <definedName name="S5P23" localSheetId="7">#REF!</definedName>
    <definedName name="S5P23" localSheetId="8">#REF!</definedName>
    <definedName name="S5P23">#REF!</definedName>
    <definedName name="S5P24" localSheetId="2">#REF!</definedName>
    <definedName name="S5P24" localSheetId="5">#REF!</definedName>
    <definedName name="S5P24" localSheetId="7">#REF!</definedName>
    <definedName name="S5P24" localSheetId="8">#REF!</definedName>
    <definedName name="S5P24">#REF!</definedName>
    <definedName name="S5P3" localSheetId="2">#REF!</definedName>
    <definedName name="S5P3" localSheetId="5">#REF!</definedName>
    <definedName name="S5P3" localSheetId="7">#REF!</definedName>
    <definedName name="S5P3" localSheetId="8">#REF!</definedName>
    <definedName name="S5P3">#REF!</definedName>
    <definedName name="S5P4" localSheetId="2">#REF!</definedName>
    <definedName name="S5P4" localSheetId="5">#REF!</definedName>
    <definedName name="S5P4" localSheetId="7">#REF!</definedName>
    <definedName name="S5P4" localSheetId="8">#REF!</definedName>
    <definedName name="S5P4">#REF!</definedName>
    <definedName name="S5P5" localSheetId="2">#REF!</definedName>
    <definedName name="S5P5" localSheetId="5">#REF!</definedName>
    <definedName name="S5P5" localSheetId="7">#REF!</definedName>
    <definedName name="S5P5" localSheetId="8">#REF!</definedName>
    <definedName name="S5P5">#REF!</definedName>
    <definedName name="S5P6" localSheetId="2">#REF!</definedName>
    <definedName name="S5P6" localSheetId="5">#REF!</definedName>
    <definedName name="S5P6" localSheetId="7">#REF!</definedName>
    <definedName name="S5P6" localSheetId="8">#REF!</definedName>
    <definedName name="S5P6">#REF!</definedName>
    <definedName name="S5P7" localSheetId="2">#REF!</definedName>
    <definedName name="S5P7" localSheetId="5">#REF!</definedName>
    <definedName name="S5P7" localSheetId="7">#REF!</definedName>
    <definedName name="S5P7" localSheetId="8">#REF!</definedName>
    <definedName name="S5P7">#REF!</definedName>
    <definedName name="S5P8" localSheetId="2">#REF!</definedName>
    <definedName name="S5P8" localSheetId="5">#REF!</definedName>
    <definedName name="S5P8" localSheetId="7">#REF!</definedName>
    <definedName name="S5P8" localSheetId="8">#REF!</definedName>
    <definedName name="S5P8">#REF!</definedName>
    <definedName name="S5P9" localSheetId="2">#REF!</definedName>
    <definedName name="S5P9" localSheetId="5">#REF!</definedName>
    <definedName name="S5P9" localSheetId="7">#REF!</definedName>
    <definedName name="S5P9" localSheetId="8">#REF!</definedName>
    <definedName name="S5P9">#REF!</definedName>
    <definedName name="S5R1" localSheetId="2">#REF!</definedName>
    <definedName name="S5R1" localSheetId="5">#REF!</definedName>
    <definedName name="S5R1" localSheetId="7">#REF!</definedName>
    <definedName name="S5R1" localSheetId="8">#REF!</definedName>
    <definedName name="S5R1">#REF!</definedName>
    <definedName name="S5R10" localSheetId="2">#REF!</definedName>
    <definedName name="S5R10" localSheetId="5">#REF!</definedName>
    <definedName name="S5R10" localSheetId="7">#REF!</definedName>
    <definedName name="S5R10" localSheetId="8">#REF!</definedName>
    <definedName name="S5R10">#REF!</definedName>
    <definedName name="S5R11" localSheetId="2">#REF!</definedName>
    <definedName name="S5R11" localSheetId="5">#REF!</definedName>
    <definedName name="S5R11" localSheetId="7">#REF!</definedName>
    <definedName name="S5R11" localSheetId="8">#REF!</definedName>
    <definedName name="S5R11">#REF!</definedName>
    <definedName name="S5R12" localSheetId="2">#REF!</definedName>
    <definedName name="S5R12" localSheetId="5">#REF!</definedName>
    <definedName name="S5R12" localSheetId="7">#REF!</definedName>
    <definedName name="S5R12" localSheetId="8">#REF!</definedName>
    <definedName name="S5R12">#REF!</definedName>
    <definedName name="S5R13" localSheetId="2">#REF!</definedName>
    <definedName name="S5R13" localSheetId="5">#REF!</definedName>
    <definedName name="S5R13" localSheetId="7">#REF!</definedName>
    <definedName name="S5R13" localSheetId="8">#REF!</definedName>
    <definedName name="S5R13">#REF!</definedName>
    <definedName name="S5R14" localSheetId="2">#REF!</definedName>
    <definedName name="S5R14" localSheetId="5">#REF!</definedName>
    <definedName name="S5R14" localSheetId="7">#REF!</definedName>
    <definedName name="S5R14" localSheetId="8">#REF!</definedName>
    <definedName name="S5R14">#REF!</definedName>
    <definedName name="S5R15" localSheetId="2">#REF!</definedName>
    <definedName name="S5R15" localSheetId="5">#REF!</definedName>
    <definedName name="S5R15" localSheetId="7">#REF!</definedName>
    <definedName name="S5R15" localSheetId="8">#REF!</definedName>
    <definedName name="S5R15">#REF!</definedName>
    <definedName name="S5R16" localSheetId="2">#REF!</definedName>
    <definedName name="S5R16" localSheetId="5">#REF!</definedName>
    <definedName name="S5R16" localSheetId="7">#REF!</definedName>
    <definedName name="S5R16" localSheetId="8">#REF!</definedName>
    <definedName name="S5R16">#REF!</definedName>
    <definedName name="S5R17" localSheetId="2">#REF!</definedName>
    <definedName name="S5R17" localSheetId="5">#REF!</definedName>
    <definedName name="S5R17" localSheetId="7">#REF!</definedName>
    <definedName name="S5R17" localSheetId="8">#REF!</definedName>
    <definedName name="S5R17">#REF!</definedName>
    <definedName name="S5R18" localSheetId="2">#REF!</definedName>
    <definedName name="S5R18" localSheetId="5">#REF!</definedName>
    <definedName name="S5R18" localSheetId="7">#REF!</definedName>
    <definedName name="S5R18" localSheetId="8">#REF!</definedName>
    <definedName name="S5R18">#REF!</definedName>
    <definedName name="S5R19" localSheetId="2">#REF!</definedName>
    <definedName name="S5R19" localSheetId="5">#REF!</definedName>
    <definedName name="S5R19" localSheetId="7">#REF!</definedName>
    <definedName name="S5R19" localSheetId="8">#REF!</definedName>
    <definedName name="S5R19">#REF!</definedName>
    <definedName name="S5R2" localSheetId="2">#REF!</definedName>
    <definedName name="S5R2" localSheetId="5">#REF!</definedName>
    <definedName name="S5R2" localSheetId="7">#REF!</definedName>
    <definedName name="S5R2" localSheetId="8">#REF!</definedName>
    <definedName name="S5R2">#REF!</definedName>
    <definedName name="S5R20" localSheetId="2">#REF!</definedName>
    <definedName name="S5R20" localSheetId="5">#REF!</definedName>
    <definedName name="S5R20" localSheetId="7">#REF!</definedName>
    <definedName name="S5R20" localSheetId="8">#REF!</definedName>
    <definedName name="S5R20">#REF!</definedName>
    <definedName name="S5R21" localSheetId="2">#REF!</definedName>
    <definedName name="S5R21" localSheetId="5">#REF!</definedName>
    <definedName name="S5R21" localSheetId="7">#REF!</definedName>
    <definedName name="S5R21" localSheetId="8">#REF!</definedName>
    <definedName name="S5R21">#REF!</definedName>
    <definedName name="S5R22" localSheetId="2">#REF!</definedName>
    <definedName name="S5R22" localSheetId="5">#REF!</definedName>
    <definedName name="S5R22" localSheetId="7">#REF!</definedName>
    <definedName name="S5R22" localSheetId="8">#REF!</definedName>
    <definedName name="S5R22">#REF!</definedName>
    <definedName name="S5R23" localSheetId="2">#REF!</definedName>
    <definedName name="S5R23" localSheetId="5">#REF!</definedName>
    <definedName name="S5R23" localSheetId="7">#REF!</definedName>
    <definedName name="S5R23" localSheetId="8">#REF!</definedName>
    <definedName name="S5R23">#REF!</definedName>
    <definedName name="S5R24" localSheetId="2">#REF!</definedName>
    <definedName name="S5R24" localSheetId="5">#REF!</definedName>
    <definedName name="S5R24" localSheetId="7">#REF!</definedName>
    <definedName name="S5R24" localSheetId="8">#REF!</definedName>
    <definedName name="S5R24">#REF!</definedName>
    <definedName name="S5R3" localSheetId="2">#REF!</definedName>
    <definedName name="S5R3" localSheetId="5">#REF!</definedName>
    <definedName name="S5R3" localSheetId="7">#REF!</definedName>
    <definedName name="S5R3" localSheetId="8">#REF!</definedName>
    <definedName name="S5R3">#REF!</definedName>
    <definedName name="S5R4" localSheetId="2">#REF!</definedName>
    <definedName name="S5R4" localSheetId="5">#REF!</definedName>
    <definedName name="S5R4" localSheetId="7">#REF!</definedName>
    <definedName name="S5R4" localSheetId="8">#REF!</definedName>
    <definedName name="S5R4">#REF!</definedName>
    <definedName name="S5R5" localSheetId="2">#REF!</definedName>
    <definedName name="S5R5" localSheetId="5">#REF!</definedName>
    <definedName name="S5R5" localSheetId="7">#REF!</definedName>
    <definedName name="S5R5" localSheetId="8">#REF!</definedName>
    <definedName name="S5R5">#REF!</definedName>
    <definedName name="S5R6" localSheetId="2">#REF!</definedName>
    <definedName name="S5R6" localSheetId="5">#REF!</definedName>
    <definedName name="S5R6" localSheetId="7">#REF!</definedName>
    <definedName name="S5R6" localSheetId="8">#REF!</definedName>
    <definedName name="S5R6">#REF!</definedName>
    <definedName name="S5R7" localSheetId="2">#REF!</definedName>
    <definedName name="S5R7" localSheetId="5">#REF!</definedName>
    <definedName name="S5R7" localSheetId="7">#REF!</definedName>
    <definedName name="S5R7" localSheetId="8">#REF!</definedName>
    <definedName name="S5R7">#REF!</definedName>
    <definedName name="S5R8" localSheetId="2">#REF!</definedName>
    <definedName name="S5R8" localSheetId="5">#REF!</definedName>
    <definedName name="S5R8" localSheetId="7">#REF!</definedName>
    <definedName name="S5R8" localSheetId="8">#REF!</definedName>
    <definedName name="S5R8">#REF!</definedName>
    <definedName name="S5R9" localSheetId="2">#REF!</definedName>
    <definedName name="S5R9" localSheetId="5">#REF!</definedName>
    <definedName name="S5R9" localSheetId="7">#REF!</definedName>
    <definedName name="S5R9" localSheetId="8">#REF!</definedName>
    <definedName name="S5R9">#REF!</definedName>
    <definedName name="S6P1" localSheetId="2">#REF!</definedName>
    <definedName name="S6P1" localSheetId="5">#REF!</definedName>
    <definedName name="S6P1" localSheetId="7">#REF!</definedName>
    <definedName name="S6P1" localSheetId="8">#REF!</definedName>
    <definedName name="S6P1">#REF!</definedName>
    <definedName name="S6P10" localSheetId="2">#REF!</definedName>
    <definedName name="S6P10" localSheetId="5">#REF!</definedName>
    <definedName name="S6P10" localSheetId="7">#REF!</definedName>
    <definedName name="S6P10" localSheetId="8">#REF!</definedName>
    <definedName name="S6P10">#REF!</definedName>
    <definedName name="S6P11" localSheetId="2">#REF!</definedName>
    <definedName name="S6P11" localSheetId="5">#REF!</definedName>
    <definedName name="S6P11" localSheetId="7">#REF!</definedName>
    <definedName name="S6P11" localSheetId="8">#REF!</definedName>
    <definedName name="S6P11">#REF!</definedName>
    <definedName name="S6P12" localSheetId="2">#REF!</definedName>
    <definedName name="S6P12" localSheetId="5">#REF!</definedName>
    <definedName name="S6P12" localSheetId="7">#REF!</definedName>
    <definedName name="S6P12" localSheetId="8">#REF!</definedName>
    <definedName name="S6P12">#REF!</definedName>
    <definedName name="S6P13" localSheetId="2">#REF!</definedName>
    <definedName name="S6P13" localSheetId="5">#REF!</definedName>
    <definedName name="S6P13" localSheetId="7">#REF!</definedName>
    <definedName name="S6P13" localSheetId="8">#REF!</definedName>
    <definedName name="S6P13">#REF!</definedName>
    <definedName name="S6P14" localSheetId="2">#REF!</definedName>
    <definedName name="S6P14" localSheetId="5">#REF!</definedName>
    <definedName name="S6P14" localSheetId="7">#REF!</definedName>
    <definedName name="S6P14" localSheetId="8">#REF!</definedName>
    <definedName name="S6P14">#REF!</definedName>
    <definedName name="S6P15" localSheetId="2">#REF!</definedName>
    <definedName name="S6P15" localSheetId="5">#REF!</definedName>
    <definedName name="S6P15" localSheetId="7">#REF!</definedName>
    <definedName name="S6P15" localSheetId="8">#REF!</definedName>
    <definedName name="S6P15">#REF!</definedName>
    <definedName name="S6P16" localSheetId="2">#REF!</definedName>
    <definedName name="S6P16" localSheetId="5">#REF!</definedName>
    <definedName name="S6P16" localSheetId="7">#REF!</definedName>
    <definedName name="S6P16" localSheetId="8">#REF!</definedName>
    <definedName name="S6P16">#REF!</definedName>
    <definedName name="S6P17" localSheetId="2">#REF!</definedName>
    <definedName name="S6P17" localSheetId="5">#REF!</definedName>
    <definedName name="S6P17" localSheetId="7">#REF!</definedName>
    <definedName name="S6P17" localSheetId="8">#REF!</definedName>
    <definedName name="S6P17">#REF!</definedName>
    <definedName name="S6P18" localSheetId="2">#REF!</definedName>
    <definedName name="S6P18" localSheetId="5">#REF!</definedName>
    <definedName name="S6P18" localSheetId="7">#REF!</definedName>
    <definedName name="S6P18" localSheetId="8">#REF!</definedName>
    <definedName name="S6P18">#REF!</definedName>
    <definedName name="S6P19" localSheetId="2">#REF!</definedName>
    <definedName name="S6P19" localSheetId="5">#REF!</definedName>
    <definedName name="S6P19" localSheetId="7">#REF!</definedName>
    <definedName name="S6P19" localSheetId="8">#REF!</definedName>
    <definedName name="S6P19">#REF!</definedName>
    <definedName name="S6P2" localSheetId="2">#REF!</definedName>
    <definedName name="S6P2" localSheetId="5">#REF!</definedName>
    <definedName name="S6P2" localSheetId="7">#REF!</definedName>
    <definedName name="S6P2" localSheetId="8">#REF!</definedName>
    <definedName name="S6P2">#REF!</definedName>
    <definedName name="S6P20" localSheetId="2">#REF!</definedName>
    <definedName name="S6P20" localSheetId="5">#REF!</definedName>
    <definedName name="S6P20" localSheetId="7">#REF!</definedName>
    <definedName name="S6P20" localSheetId="8">#REF!</definedName>
    <definedName name="S6P20">#REF!</definedName>
    <definedName name="S6P21" localSheetId="2">#REF!</definedName>
    <definedName name="S6P21" localSheetId="5">#REF!</definedName>
    <definedName name="S6P21" localSheetId="7">#REF!</definedName>
    <definedName name="S6P21" localSheetId="8">#REF!</definedName>
    <definedName name="S6P21">#REF!</definedName>
    <definedName name="S6P22" localSheetId="2">#REF!</definedName>
    <definedName name="S6P22" localSheetId="5">#REF!</definedName>
    <definedName name="S6P22" localSheetId="7">#REF!</definedName>
    <definedName name="S6P22" localSheetId="8">#REF!</definedName>
    <definedName name="S6P22">#REF!</definedName>
    <definedName name="S6P23" localSheetId="2">#REF!</definedName>
    <definedName name="S6P23" localSheetId="5">#REF!</definedName>
    <definedName name="S6P23" localSheetId="7">#REF!</definedName>
    <definedName name="S6P23" localSheetId="8">#REF!</definedName>
    <definedName name="S6P23">#REF!</definedName>
    <definedName name="S6P24" localSheetId="2">#REF!</definedName>
    <definedName name="S6P24" localSheetId="5">#REF!</definedName>
    <definedName name="S6P24" localSheetId="7">#REF!</definedName>
    <definedName name="S6P24" localSheetId="8">#REF!</definedName>
    <definedName name="S6P24">#REF!</definedName>
    <definedName name="S6P3" localSheetId="2">#REF!</definedName>
    <definedName name="S6P3" localSheetId="5">#REF!</definedName>
    <definedName name="S6P3" localSheetId="7">#REF!</definedName>
    <definedName name="S6P3" localSheetId="8">#REF!</definedName>
    <definedName name="S6P3">#REF!</definedName>
    <definedName name="S6P4" localSheetId="2">#REF!</definedName>
    <definedName name="S6P4" localSheetId="5">#REF!</definedName>
    <definedName name="S6P4" localSheetId="7">#REF!</definedName>
    <definedName name="S6P4" localSheetId="8">#REF!</definedName>
    <definedName name="S6P4">#REF!</definedName>
    <definedName name="S6P5" localSheetId="2">#REF!</definedName>
    <definedName name="S6P5" localSheetId="5">#REF!</definedName>
    <definedName name="S6P5" localSheetId="7">#REF!</definedName>
    <definedName name="S6P5" localSheetId="8">#REF!</definedName>
    <definedName name="S6P5">#REF!</definedName>
    <definedName name="S6P6" localSheetId="2">#REF!</definedName>
    <definedName name="S6P6" localSheetId="5">#REF!</definedName>
    <definedName name="S6P6" localSheetId="7">#REF!</definedName>
    <definedName name="S6P6" localSheetId="8">#REF!</definedName>
    <definedName name="S6P6">#REF!</definedName>
    <definedName name="S6P7" localSheetId="2">#REF!</definedName>
    <definedName name="S6P7" localSheetId="5">#REF!</definedName>
    <definedName name="S6P7" localSheetId="7">#REF!</definedName>
    <definedName name="S6P7" localSheetId="8">#REF!</definedName>
    <definedName name="S6P7">#REF!</definedName>
    <definedName name="S6P8" localSheetId="2">#REF!</definedName>
    <definedName name="S6P8" localSheetId="5">#REF!</definedName>
    <definedName name="S6P8" localSheetId="7">#REF!</definedName>
    <definedName name="S6P8" localSheetId="8">#REF!</definedName>
    <definedName name="S6P8">#REF!</definedName>
    <definedName name="S6P9" localSheetId="2">#REF!</definedName>
    <definedName name="S6P9" localSheetId="5">#REF!</definedName>
    <definedName name="S6P9" localSheetId="7">#REF!</definedName>
    <definedName name="S6P9" localSheetId="8">#REF!</definedName>
    <definedName name="S6P9">#REF!</definedName>
    <definedName name="S6R1" localSheetId="2">#REF!</definedName>
    <definedName name="S6R1" localSheetId="5">#REF!</definedName>
    <definedName name="S6R1" localSheetId="7">#REF!</definedName>
    <definedName name="S6R1" localSheetId="8">#REF!</definedName>
    <definedName name="S6R1">#REF!</definedName>
    <definedName name="S6R10" localSheetId="2">#REF!</definedName>
    <definedName name="S6R10" localSheetId="5">#REF!</definedName>
    <definedName name="S6R10" localSheetId="7">#REF!</definedName>
    <definedName name="S6R10" localSheetId="8">#REF!</definedName>
    <definedName name="S6R10">#REF!</definedName>
    <definedName name="S6R11" localSheetId="2">#REF!</definedName>
    <definedName name="S6R11" localSheetId="5">#REF!</definedName>
    <definedName name="S6R11" localSheetId="7">#REF!</definedName>
    <definedName name="S6R11" localSheetId="8">#REF!</definedName>
    <definedName name="S6R11">#REF!</definedName>
    <definedName name="S6R12" localSheetId="2">#REF!</definedName>
    <definedName name="S6R12" localSheetId="5">#REF!</definedName>
    <definedName name="S6R12" localSheetId="7">#REF!</definedName>
    <definedName name="S6R12" localSheetId="8">#REF!</definedName>
    <definedName name="S6R12">#REF!</definedName>
    <definedName name="S6R13" localSheetId="2">#REF!</definedName>
    <definedName name="S6R13" localSheetId="5">#REF!</definedName>
    <definedName name="S6R13" localSheetId="7">#REF!</definedName>
    <definedName name="S6R13" localSheetId="8">#REF!</definedName>
    <definedName name="S6R13">#REF!</definedName>
    <definedName name="S6R14" localSheetId="2">#REF!</definedName>
    <definedName name="S6R14" localSheetId="5">#REF!</definedName>
    <definedName name="S6R14" localSheetId="7">#REF!</definedName>
    <definedName name="S6R14" localSheetId="8">#REF!</definedName>
    <definedName name="S6R14">#REF!</definedName>
    <definedName name="S6R15" localSheetId="2">#REF!</definedName>
    <definedName name="S6R15" localSheetId="5">#REF!</definedName>
    <definedName name="S6R15" localSheetId="7">#REF!</definedName>
    <definedName name="S6R15" localSheetId="8">#REF!</definedName>
    <definedName name="S6R15">#REF!</definedName>
    <definedName name="S6R16" localSheetId="2">#REF!</definedName>
    <definedName name="S6R16" localSheetId="5">#REF!</definedName>
    <definedName name="S6R16" localSheetId="7">#REF!</definedName>
    <definedName name="S6R16" localSheetId="8">#REF!</definedName>
    <definedName name="S6R16">#REF!</definedName>
    <definedName name="S6R17" localSheetId="2">#REF!</definedName>
    <definedName name="S6R17" localSheetId="5">#REF!</definedName>
    <definedName name="S6R17" localSheetId="7">#REF!</definedName>
    <definedName name="S6R17" localSheetId="8">#REF!</definedName>
    <definedName name="S6R17">#REF!</definedName>
    <definedName name="S6R18" localSheetId="2">#REF!</definedName>
    <definedName name="S6R18" localSheetId="5">#REF!</definedName>
    <definedName name="S6R18" localSheetId="7">#REF!</definedName>
    <definedName name="S6R18" localSheetId="8">#REF!</definedName>
    <definedName name="S6R18">#REF!</definedName>
    <definedName name="S6R19" localSheetId="2">#REF!</definedName>
    <definedName name="S6R19" localSheetId="5">#REF!</definedName>
    <definedName name="S6R19" localSheetId="7">#REF!</definedName>
    <definedName name="S6R19" localSheetId="8">#REF!</definedName>
    <definedName name="S6R19">#REF!</definedName>
    <definedName name="S6R2" localSheetId="2">#REF!</definedName>
    <definedName name="S6R2" localSheetId="5">#REF!</definedName>
    <definedName name="S6R2" localSheetId="7">#REF!</definedName>
    <definedName name="S6R2" localSheetId="8">#REF!</definedName>
    <definedName name="S6R2">#REF!</definedName>
    <definedName name="S6R20" localSheetId="2">#REF!</definedName>
    <definedName name="S6R20" localSheetId="5">#REF!</definedName>
    <definedName name="S6R20" localSheetId="7">#REF!</definedName>
    <definedName name="S6R20" localSheetId="8">#REF!</definedName>
    <definedName name="S6R20">#REF!</definedName>
    <definedName name="S6R21" localSheetId="2">#REF!</definedName>
    <definedName name="S6R21" localSheetId="5">#REF!</definedName>
    <definedName name="S6R21" localSheetId="7">#REF!</definedName>
    <definedName name="S6R21" localSheetId="8">#REF!</definedName>
    <definedName name="S6R21">#REF!</definedName>
    <definedName name="S6R22" localSheetId="2">#REF!</definedName>
    <definedName name="S6R22" localSheetId="5">#REF!</definedName>
    <definedName name="S6R22" localSheetId="7">#REF!</definedName>
    <definedName name="S6R22" localSheetId="8">#REF!</definedName>
    <definedName name="S6R22">#REF!</definedName>
    <definedName name="S6R23" localSheetId="2">#REF!</definedName>
    <definedName name="S6R23" localSheetId="5">#REF!</definedName>
    <definedName name="S6R23" localSheetId="7">#REF!</definedName>
    <definedName name="S6R23" localSheetId="8">#REF!</definedName>
    <definedName name="S6R23">#REF!</definedName>
    <definedName name="S6R24" localSheetId="2">#REF!</definedName>
    <definedName name="S6R24" localSheetId="5">#REF!</definedName>
    <definedName name="S6R24" localSheetId="7">#REF!</definedName>
    <definedName name="S6R24" localSheetId="8">#REF!</definedName>
    <definedName name="S6R24">#REF!</definedName>
    <definedName name="S6R3" localSheetId="2">#REF!</definedName>
    <definedName name="S6R3" localSheetId="5">#REF!</definedName>
    <definedName name="S6R3" localSheetId="7">#REF!</definedName>
    <definedName name="S6R3" localSheetId="8">#REF!</definedName>
    <definedName name="S6R3">#REF!</definedName>
    <definedName name="S6R4" localSheetId="2">#REF!</definedName>
    <definedName name="S6R4" localSheetId="5">#REF!</definedName>
    <definedName name="S6R4" localSheetId="7">#REF!</definedName>
    <definedName name="S6R4" localSheetId="8">#REF!</definedName>
    <definedName name="S6R4">#REF!</definedName>
    <definedName name="S6R5" localSheetId="2">#REF!</definedName>
    <definedName name="S6R5" localSheetId="5">#REF!</definedName>
    <definedName name="S6R5" localSheetId="7">#REF!</definedName>
    <definedName name="S6R5" localSheetId="8">#REF!</definedName>
    <definedName name="S6R5">#REF!</definedName>
    <definedName name="S6R6" localSheetId="2">#REF!</definedName>
    <definedName name="S6R6" localSheetId="5">#REF!</definedName>
    <definedName name="S6R6" localSheetId="7">#REF!</definedName>
    <definedName name="S6R6" localSheetId="8">#REF!</definedName>
    <definedName name="S6R6">#REF!</definedName>
    <definedName name="S6R7" localSheetId="2">#REF!</definedName>
    <definedName name="S6R7" localSheetId="5">#REF!</definedName>
    <definedName name="S6R7" localSheetId="7">#REF!</definedName>
    <definedName name="S6R7" localSheetId="8">#REF!</definedName>
    <definedName name="S6R7">#REF!</definedName>
    <definedName name="S6R8" localSheetId="2">#REF!</definedName>
    <definedName name="S6R8" localSheetId="5">#REF!</definedName>
    <definedName name="S6R8" localSheetId="7">#REF!</definedName>
    <definedName name="S6R8" localSheetId="8">#REF!</definedName>
    <definedName name="S6R8">#REF!</definedName>
    <definedName name="S6R9" localSheetId="2">#REF!</definedName>
    <definedName name="S6R9" localSheetId="5">#REF!</definedName>
    <definedName name="S6R9" localSheetId="7">#REF!</definedName>
    <definedName name="S6R9" localSheetId="8">#REF!</definedName>
    <definedName name="S6R9">#REF!</definedName>
    <definedName name="S7P1" localSheetId="2">#REF!</definedName>
    <definedName name="S7P1" localSheetId="5">#REF!</definedName>
    <definedName name="S7P1" localSheetId="7">#REF!</definedName>
    <definedName name="S7P1" localSheetId="8">#REF!</definedName>
    <definedName name="S7P1">#REF!</definedName>
    <definedName name="S7P10" localSheetId="2">#REF!</definedName>
    <definedName name="S7P10" localSheetId="5">#REF!</definedName>
    <definedName name="S7P10" localSheetId="7">#REF!</definedName>
    <definedName name="S7P10" localSheetId="8">#REF!</definedName>
    <definedName name="S7P10">#REF!</definedName>
    <definedName name="S7P11" localSheetId="2">#REF!</definedName>
    <definedName name="S7P11" localSheetId="5">#REF!</definedName>
    <definedName name="S7P11" localSheetId="7">#REF!</definedName>
    <definedName name="S7P11" localSheetId="8">#REF!</definedName>
    <definedName name="S7P11">#REF!</definedName>
    <definedName name="S7P12" localSheetId="2">#REF!</definedName>
    <definedName name="S7P12" localSheetId="5">#REF!</definedName>
    <definedName name="S7P12" localSheetId="7">#REF!</definedName>
    <definedName name="S7P12" localSheetId="8">#REF!</definedName>
    <definedName name="S7P12">#REF!</definedName>
    <definedName name="S7P13" localSheetId="2">#REF!</definedName>
    <definedName name="S7P13" localSheetId="5">#REF!</definedName>
    <definedName name="S7P13" localSheetId="7">#REF!</definedName>
    <definedName name="S7P13" localSheetId="8">#REF!</definedName>
    <definedName name="S7P13">#REF!</definedName>
    <definedName name="S7P14" localSheetId="2">#REF!</definedName>
    <definedName name="S7P14" localSheetId="5">#REF!</definedName>
    <definedName name="S7P14" localSheetId="7">#REF!</definedName>
    <definedName name="S7P14" localSheetId="8">#REF!</definedName>
    <definedName name="S7P14">#REF!</definedName>
    <definedName name="S7P15" localSheetId="2">#REF!</definedName>
    <definedName name="S7P15" localSheetId="5">#REF!</definedName>
    <definedName name="S7P15" localSheetId="7">#REF!</definedName>
    <definedName name="S7P15" localSheetId="8">#REF!</definedName>
    <definedName name="S7P15">#REF!</definedName>
    <definedName name="S7P16" localSheetId="2">#REF!</definedName>
    <definedName name="S7P16" localSheetId="5">#REF!</definedName>
    <definedName name="S7P16" localSheetId="7">#REF!</definedName>
    <definedName name="S7P16" localSheetId="8">#REF!</definedName>
    <definedName name="S7P16">#REF!</definedName>
    <definedName name="S7P17" localSheetId="2">#REF!</definedName>
    <definedName name="S7P17" localSheetId="5">#REF!</definedName>
    <definedName name="S7P17" localSheetId="7">#REF!</definedName>
    <definedName name="S7P17" localSheetId="8">#REF!</definedName>
    <definedName name="S7P17">#REF!</definedName>
    <definedName name="S7P18" localSheetId="2">#REF!</definedName>
    <definedName name="S7P18" localSheetId="5">#REF!</definedName>
    <definedName name="S7P18" localSheetId="7">#REF!</definedName>
    <definedName name="S7P18" localSheetId="8">#REF!</definedName>
    <definedName name="S7P18">#REF!</definedName>
    <definedName name="S7P19" localSheetId="2">#REF!</definedName>
    <definedName name="S7P19" localSheetId="5">#REF!</definedName>
    <definedName name="S7P19" localSheetId="7">#REF!</definedName>
    <definedName name="S7P19" localSheetId="8">#REF!</definedName>
    <definedName name="S7P19">#REF!</definedName>
    <definedName name="S7P2" localSheetId="2">#REF!</definedName>
    <definedName name="S7P2" localSheetId="5">#REF!</definedName>
    <definedName name="S7P2" localSheetId="7">#REF!</definedName>
    <definedName name="S7P2" localSheetId="8">#REF!</definedName>
    <definedName name="S7P2">#REF!</definedName>
    <definedName name="S7P20" localSheetId="2">#REF!</definedName>
    <definedName name="S7P20" localSheetId="5">#REF!</definedName>
    <definedName name="S7P20" localSheetId="7">#REF!</definedName>
    <definedName name="S7P20" localSheetId="8">#REF!</definedName>
    <definedName name="S7P20">#REF!</definedName>
    <definedName name="S7P21" localSheetId="2">#REF!</definedName>
    <definedName name="S7P21" localSheetId="5">#REF!</definedName>
    <definedName name="S7P21" localSheetId="7">#REF!</definedName>
    <definedName name="S7P21" localSheetId="8">#REF!</definedName>
    <definedName name="S7P21">#REF!</definedName>
    <definedName name="S7P22" localSheetId="2">#REF!</definedName>
    <definedName name="S7P22" localSheetId="5">#REF!</definedName>
    <definedName name="S7P22" localSheetId="7">#REF!</definedName>
    <definedName name="S7P22" localSheetId="8">#REF!</definedName>
    <definedName name="S7P22">#REF!</definedName>
    <definedName name="S7P23" localSheetId="2">#REF!</definedName>
    <definedName name="S7P23" localSheetId="5">#REF!</definedName>
    <definedName name="S7P23" localSheetId="7">#REF!</definedName>
    <definedName name="S7P23" localSheetId="8">#REF!</definedName>
    <definedName name="S7P23">#REF!</definedName>
    <definedName name="S7P24" localSheetId="2">#REF!</definedName>
    <definedName name="S7P24" localSheetId="5">#REF!</definedName>
    <definedName name="S7P24" localSheetId="7">#REF!</definedName>
    <definedName name="S7P24" localSheetId="8">#REF!</definedName>
    <definedName name="S7P24">#REF!</definedName>
    <definedName name="S7P3" localSheetId="2">#REF!</definedName>
    <definedName name="S7P3" localSheetId="5">#REF!</definedName>
    <definedName name="S7P3" localSheetId="7">#REF!</definedName>
    <definedName name="S7P3" localSheetId="8">#REF!</definedName>
    <definedName name="S7P3">#REF!</definedName>
    <definedName name="S7P4" localSheetId="2">#REF!</definedName>
    <definedName name="S7P4" localSheetId="5">#REF!</definedName>
    <definedName name="S7P4" localSheetId="7">#REF!</definedName>
    <definedName name="S7P4" localSheetId="8">#REF!</definedName>
    <definedName name="S7P4">#REF!</definedName>
    <definedName name="S7P5" localSheetId="2">#REF!</definedName>
    <definedName name="S7P5" localSheetId="5">#REF!</definedName>
    <definedName name="S7P5" localSheetId="7">#REF!</definedName>
    <definedName name="S7P5" localSheetId="8">#REF!</definedName>
    <definedName name="S7P5">#REF!</definedName>
    <definedName name="S7P6" localSheetId="2">#REF!</definedName>
    <definedName name="S7P6" localSheetId="5">#REF!</definedName>
    <definedName name="S7P6" localSheetId="7">#REF!</definedName>
    <definedName name="S7P6" localSheetId="8">#REF!</definedName>
    <definedName name="S7P6">#REF!</definedName>
    <definedName name="S7P7" localSheetId="2">#REF!</definedName>
    <definedName name="S7P7" localSheetId="5">#REF!</definedName>
    <definedName name="S7P7" localSheetId="7">#REF!</definedName>
    <definedName name="S7P7" localSheetId="8">#REF!</definedName>
    <definedName name="S7P7">#REF!</definedName>
    <definedName name="S7P8" localSheetId="2">#REF!</definedName>
    <definedName name="S7P8" localSheetId="5">#REF!</definedName>
    <definedName name="S7P8" localSheetId="7">#REF!</definedName>
    <definedName name="S7P8" localSheetId="8">#REF!</definedName>
    <definedName name="S7P8">#REF!</definedName>
    <definedName name="S7P9" localSheetId="2">#REF!</definedName>
    <definedName name="S7P9" localSheetId="5">#REF!</definedName>
    <definedName name="S7P9" localSheetId="7">#REF!</definedName>
    <definedName name="S7P9" localSheetId="8">#REF!</definedName>
    <definedName name="S7P9">#REF!</definedName>
    <definedName name="S7R1" localSheetId="2">#REF!</definedName>
    <definedName name="S7R1" localSheetId="5">#REF!</definedName>
    <definedName name="S7R1" localSheetId="7">#REF!</definedName>
    <definedName name="S7R1" localSheetId="8">#REF!</definedName>
    <definedName name="S7R1">#REF!</definedName>
    <definedName name="S7R10" localSheetId="2">#REF!</definedName>
    <definedName name="S7R10" localSheetId="5">#REF!</definedName>
    <definedName name="S7R10" localSheetId="7">#REF!</definedName>
    <definedName name="S7R10" localSheetId="8">#REF!</definedName>
    <definedName name="S7R10">#REF!</definedName>
    <definedName name="S7R11" localSheetId="2">#REF!</definedName>
    <definedName name="S7R11" localSheetId="5">#REF!</definedName>
    <definedName name="S7R11" localSheetId="7">#REF!</definedName>
    <definedName name="S7R11" localSheetId="8">#REF!</definedName>
    <definedName name="S7R11">#REF!</definedName>
    <definedName name="S7R12" localSheetId="2">#REF!</definedName>
    <definedName name="S7R12" localSheetId="5">#REF!</definedName>
    <definedName name="S7R12" localSheetId="7">#REF!</definedName>
    <definedName name="S7R12" localSheetId="8">#REF!</definedName>
    <definedName name="S7R12">#REF!</definedName>
    <definedName name="S7R13" localSheetId="2">#REF!</definedName>
    <definedName name="S7R13" localSheetId="5">#REF!</definedName>
    <definedName name="S7R13" localSheetId="7">#REF!</definedName>
    <definedName name="S7R13" localSheetId="8">#REF!</definedName>
    <definedName name="S7R13">#REF!</definedName>
    <definedName name="S7R14" localSheetId="2">#REF!</definedName>
    <definedName name="S7R14" localSheetId="5">#REF!</definedName>
    <definedName name="S7R14" localSheetId="7">#REF!</definedName>
    <definedName name="S7R14" localSheetId="8">#REF!</definedName>
    <definedName name="S7R14">#REF!</definedName>
    <definedName name="S7R15" localSheetId="2">#REF!</definedName>
    <definedName name="S7R15" localSheetId="5">#REF!</definedName>
    <definedName name="S7R15" localSheetId="7">#REF!</definedName>
    <definedName name="S7R15" localSheetId="8">#REF!</definedName>
    <definedName name="S7R15">#REF!</definedName>
    <definedName name="S7R16" localSheetId="2">#REF!</definedName>
    <definedName name="S7R16" localSheetId="5">#REF!</definedName>
    <definedName name="S7R16" localSheetId="7">#REF!</definedName>
    <definedName name="S7R16" localSheetId="8">#REF!</definedName>
    <definedName name="S7R16">#REF!</definedName>
    <definedName name="S7R17" localSheetId="2">#REF!</definedName>
    <definedName name="S7R17" localSheetId="5">#REF!</definedName>
    <definedName name="S7R17" localSheetId="7">#REF!</definedName>
    <definedName name="S7R17" localSheetId="8">#REF!</definedName>
    <definedName name="S7R17">#REF!</definedName>
    <definedName name="S7R18" localSheetId="2">#REF!</definedName>
    <definedName name="S7R18" localSheetId="5">#REF!</definedName>
    <definedName name="S7R18" localSheetId="7">#REF!</definedName>
    <definedName name="S7R18" localSheetId="8">#REF!</definedName>
    <definedName name="S7R18">#REF!</definedName>
    <definedName name="S7R19" localSheetId="2">#REF!</definedName>
    <definedName name="S7R19" localSheetId="5">#REF!</definedName>
    <definedName name="S7R19" localSheetId="7">#REF!</definedName>
    <definedName name="S7R19" localSheetId="8">#REF!</definedName>
    <definedName name="S7R19">#REF!</definedName>
    <definedName name="S7R2" localSheetId="2">#REF!</definedName>
    <definedName name="S7R2" localSheetId="5">#REF!</definedName>
    <definedName name="S7R2" localSheetId="7">#REF!</definedName>
    <definedName name="S7R2" localSheetId="8">#REF!</definedName>
    <definedName name="S7R2">#REF!</definedName>
    <definedName name="S7R20" localSheetId="2">#REF!</definedName>
    <definedName name="S7R20" localSheetId="5">#REF!</definedName>
    <definedName name="S7R20" localSheetId="7">#REF!</definedName>
    <definedName name="S7R20" localSheetId="8">#REF!</definedName>
    <definedName name="S7R20">#REF!</definedName>
    <definedName name="S7R21" localSheetId="2">#REF!</definedName>
    <definedName name="S7R21" localSheetId="5">#REF!</definedName>
    <definedName name="S7R21" localSheetId="7">#REF!</definedName>
    <definedName name="S7R21" localSheetId="8">#REF!</definedName>
    <definedName name="S7R21">#REF!</definedName>
    <definedName name="S7R22" localSheetId="2">#REF!</definedName>
    <definedName name="S7R22" localSheetId="5">#REF!</definedName>
    <definedName name="S7R22" localSheetId="7">#REF!</definedName>
    <definedName name="S7R22" localSheetId="8">#REF!</definedName>
    <definedName name="S7R22">#REF!</definedName>
    <definedName name="S7R23" localSheetId="2">#REF!</definedName>
    <definedName name="S7R23" localSheetId="5">#REF!</definedName>
    <definedName name="S7R23" localSheetId="7">#REF!</definedName>
    <definedName name="S7R23" localSheetId="8">#REF!</definedName>
    <definedName name="S7R23">#REF!</definedName>
    <definedName name="S7R24" localSheetId="2">#REF!</definedName>
    <definedName name="S7R24" localSheetId="5">#REF!</definedName>
    <definedName name="S7R24" localSheetId="7">#REF!</definedName>
    <definedName name="S7R24" localSheetId="8">#REF!</definedName>
    <definedName name="S7R24">#REF!</definedName>
    <definedName name="S7R3" localSheetId="2">#REF!</definedName>
    <definedName name="S7R3" localSheetId="5">#REF!</definedName>
    <definedName name="S7R3" localSheetId="7">#REF!</definedName>
    <definedName name="S7R3" localSheetId="8">#REF!</definedName>
    <definedName name="S7R3">#REF!</definedName>
    <definedName name="S7R4" localSheetId="2">#REF!</definedName>
    <definedName name="S7R4" localSheetId="5">#REF!</definedName>
    <definedName name="S7R4" localSheetId="7">#REF!</definedName>
    <definedName name="S7R4" localSheetId="8">#REF!</definedName>
    <definedName name="S7R4">#REF!</definedName>
    <definedName name="S7R5" localSheetId="2">#REF!</definedName>
    <definedName name="S7R5" localSheetId="5">#REF!</definedName>
    <definedName name="S7R5" localSheetId="7">#REF!</definedName>
    <definedName name="S7R5" localSheetId="8">#REF!</definedName>
    <definedName name="S7R5">#REF!</definedName>
    <definedName name="S7R6" localSheetId="2">#REF!</definedName>
    <definedName name="S7R6" localSheetId="5">#REF!</definedName>
    <definedName name="S7R6" localSheetId="7">#REF!</definedName>
    <definedName name="S7R6" localSheetId="8">#REF!</definedName>
    <definedName name="S7R6">#REF!</definedName>
    <definedName name="S7R7" localSheetId="2">#REF!</definedName>
    <definedName name="S7R7" localSheetId="5">#REF!</definedName>
    <definedName name="S7R7" localSheetId="7">#REF!</definedName>
    <definedName name="S7R7" localSheetId="8">#REF!</definedName>
    <definedName name="S7R7">#REF!</definedName>
    <definedName name="S7R8" localSheetId="2">#REF!</definedName>
    <definedName name="S7R8" localSheetId="5">#REF!</definedName>
    <definedName name="S7R8" localSheetId="7">#REF!</definedName>
    <definedName name="S7R8" localSheetId="8">#REF!</definedName>
    <definedName name="S7R8">#REF!</definedName>
    <definedName name="S7R9" localSheetId="2">#REF!</definedName>
    <definedName name="S7R9" localSheetId="5">#REF!</definedName>
    <definedName name="S7R9" localSheetId="7">#REF!</definedName>
    <definedName name="S7R9" localSheetId="8">#REF!</definedName>
    <definedName name="S7R9">#REF!</definedName>
    <definedName name="S8P1" localSheetId="2">#REF!</definedName>
    <definedName name="S8P1" localSheetId="5">#REF!</definedName>
    <definedName name="S8P1" localSheetId="7">#REF!</definedName>
    <definedName name="S8P1" localSheetId="8">#REF!</definedName>
    <definedName name="S8P1">#REF!</definedName>
    <definedName name="S8P10" localSheetId="2">#REF!</definedName>
    <definedName name="S8P10" localSheetId="5">#REF!</definedName>
    <definedName name="S8P10" localSheetId="7">#REF!</definedName>
    <definedName name="S8P10" localSheetId="8">#REF!</definedName>
    <definedName name="S8P10">#REF!</definedName>
    <definedName name="S8P11" localSheetId="2">#REF!</definedName>
    <definedName name="S8P11" localSheetId="5">#REF!</definedName>
    <definedName name="S8P11" localSheetId="7">#REF!</definedName>
    <definedName name="S8P11" localSheetId="8">#REF!</definedName>
    <definedName name="S8P11">#REF!</definedName>
    <definedName name="S8P12" localSheetId="2">#REF!</definedName>
    <definedName name="S8P12" localSheetId="5">#REF!</definedName>
    <definedName name="S8P12" localSheetId="7">#REF!</definedName>
    <definedName name="S8P12" localSheetId="8">#REF!</definedName>
    <definedName name="S8P12">#REF!</definedName>
    <definedName name="S8P13" localSheetId="2">#REF!</definedName>
    <definedName name="S8P13" localSheetId="5">#REF!</definedName>
    <definedName name="S8P13" localSheetId="7">#REF!</definedName>
    <definedName name="S8P13" localSheetId="8">#REF!</definedName>
    <definedName name="S8P13">#REF!</definedName>
    <definedName name="S8P14" localSheetId="2">#REF!</definedName>
    <definedName name="S8P14" localSheetId="5">#REF!</definedName>
    <definedName name="S8P14" localSheetId="7">#REF!</definedName>
    <definedName name="S8P14" localSheetId="8">#REF!</definedName>
    <definedName name="S8P14">#REF!</definedName>
    <definedName name="S8P15" localSheetId="2">#REF!</definedName>
    <definedName name="S8P15" localSheetId="5">#REF!</definedName>
    <definedName name="S8P15" localSheetId="7">#REF!</definedName>
    <definedName name="S8P15" localSheetId="8">#REF!</definedName>
    <definedName name="S8P15">#REF!</definedName>
    <definedName name="S8P16" localSheetId="2">#REF!</definedName>
    <definedName name="S8P16" localSheetId="5">#REF!</definedName>
    <definedName name="S8P16" localSheetId="7">#REF!</definedName>
    <definedName name="S8P16" localSheetId="8">#REF!</definedName>
    <definedName name="S8P16">#REF!</definedName>
    <definedName name="S8P17" localSheetId="2">#REF!</definedName>
    <definedName name="S8P17" localSheetId="5">#REF!</definedName>
    <definedName name="S8P17" localSheetId="7">#REF!</definedName>
    <definedName name="S8P17" localSheetId="8">#REF!</definedName>
    <definedName name="S8P17">#REF!</definedName>
    <definedName name="S8P18" localSheetId="2">#REF!</definedName>
    <definedName name="S8P18" localSheetId="5">#REF!</definedName>
    <definedName name="S8P18" localSheetId="7">#REF!</definedName>
    <definedName name="S8P18" localSheetId="8">#REF!</definedName>
    <definedName name="S8P18">#REF!</definedName>
    <definedName name="S8P19" localSheetId="2">#REF!</definedName>
    <definedName name="S8P19" localSheetId="5">#REF!</definedName>
    <definedName name="S8P19" localSheetId="7">#REF!</definedName>
    <definedName name="S8P19" localSheetId="8">#REF!</definedName>
    <definedName name="S8P19">#REF!</definedName>
    <definedName name="S8P2" localSheetId="2">#REF!</definedName>
    <definedName name="S8P2" localSheetId="5">#REF!</definedName>
    <definedName name="S8P2" localSheetId="7">#REF!</definedName>
    <definedName name="S8P2" localSheetId="8">#REF!</definedName>
    <definedName name="S8P2">#REF!</definedName>
    <definedName name="S8P20" localSheetId="2">#REF!</definedName>
    <definedName name="S8P20" localSheetId="5">#REF!</definedName>
    <definedName name="S8P20" localSheetId="7">#REF!</definedName>
    <definedName name="S8P20" localSheetId="8">#REF!</definedName>
    <definedName name="S8P20">#REF!</definedName>
    <definedName name="S8P21" localSheetId="2">#REF!</definedName>
    <definedName name="S8P21" localSheetId="5">#REF!</definedName>
    <definedName name="S8P21" localSheetId="7">#REF!</definedName>
    <definedName name="S8P21" localSheetId="8">#REF!</definedName>
    <definedName name="S8P21">#REF!</definedName>
    <definedName name="S8P22" localSheetId="2">#REF!</definedName>
    <definedName name="S8P22" localSheetId="5">#REF!</definedName>
    <definedName name="S8P22" localSheetId="7">#REF!</definedName>
    <definedName name="S8P22" localSheetId="8">#REF!</definedName>
    <definedName name="S8P22">#REF!</definedName>
    <definedName name="S8P23" localSheetId="2">#REF!</definedName>
    <definedName name="S8P23" localSheetId="5">#REF!</definedName>
    <definedName name="S8P23" localSheetId="7">#REF!</definedName>
    <definedName name="S8P23" localSheetId="8">#REF!</definedName>
    <definedName name="S8P23">#REF!</definedName>
    <definedName name="S8P24" localSheetId="2">#REF!</definedName>
    <definedName name="S8P24" localSheetId="5">#REF!</definedName>
    <definedName name="S8P24" localSheetId="7">#REF!</definedName>
    <definedName name="S8P24" localSheetId="8">#REF!</definedName>
    <definedName name="S8P24">#REF!</definedName>
    <definedName name="S8P3" localSheetId="2">#REF!</definedName>
    <definedName name="S8P3" localSheetId="5">#REF!</definedName>
    <definedName name="S8P3" localSheetId="7">#REF!</definedName>
    <definedName name="S8P3" localSheetId="8">#REF!</definedName>
    <definedName name="S8P3">#REF!</definedName>
    <definedName name="S8P4" localSheetId="2">#REF!</definedName>
    <definedName name="S8P4" localSheetId="5">#REF!</definedName>
    <definedName name="S8P4" localSheetId="7">#REF!</definedName>
    <definedName name="S8P4" localSheetId="8">#REF!</definedName>
    <definedName name="S8P4">#REF!</definedName>
    <definedName name="S8P5" localSheetId="2">#REF!</definedName>
    <definedName name="S8P5" localSheetId="5">#REF!</definedName>
    <definedName name="S8P5" localSheetId="7">#REF!</definedName>
    <definedName name="S8P5" localSheetId="8">#REF!</definedName>
    <definedName name="S8P5">#REF!</definedName>
    <definedName name="S8P6" localSheetId="2">#REF!</definedName>
    <definedName name="S8P6" localSheetId="5">#REF!</definedName>
    <definedName name="S8P6" localSheetId="7">#REF!</definedName>
    <definedName name="S8P6" localSheetId="8">#REF!</definedName>
    <definedName name="S8P6">#REF!</definedName>
    <definedName name="S8P7" localSheetId="2">#REF!</definedName>
    <definedName name="S8P7" localSheetId="5">#REF!</definedName>
    <definedName name="S8P7" localSheetId="7">#REF!</definedName>
    <definedName name="S8P7" localSheetId="8">#REF!</definedName>
    <definedName name="S8P7">#REF!</definedName>
    <definedName name="S8P8" localSheetId="2">#REF!</definedName>
    <definedName name="S8P8" localSheetId="5">#REF!</definedName>
    <definedName name="S8P8" localSheetId="7">#REF!</definedName>
    <definedName name="S8P8" localSheetId="8">#REF!</definedName>
    <definedName name="S8P8">#REF!</definedName>
    <definedName name="S8P9" localSheetId="2">#REF!</definedName>
    <definedName name="S8P9" localSheetId="5">#REF!</definedName>
    <definedName name="S8P9" localSheetId="7">#REF!</definedName>
    <definedName name="S8P9" localSheetId="8">#REF!</definedName>
    <definedName name="S8P9">#REF!</definedName>
    <definedName name="S8R1" localSheetId="2">#REF!</definedName>
    <definedName name="S8R1" localSheetId="5">#REF!</definedName>
    <definedName name="S8R1" localSheetId="7">#REF!</definedName>
    <definedName name="S8R1" localSheetId="8">#REF!</definedName>
    <definedName name="S8R1">#REF!</definedName>
    <definedName name="S8R10" localSheetId="2">#REF!</definedName>
    <definedName name="S8R10" localSheetId="5">#REF!</definedName>
    <definedName name="S8R10" localSheetId="7">#REF!</definedName>
    <definedName name="S8R10" localSheetId="8">#REF!</definedName>
    <definedName name="S8R10">#REF!</definedName>
    <definedName name="S8R11" localSheetId="2">#REF!</definedName>
    <definedName name="S8R11" localSheetId="5">#REF!</definedName>
    <definedName name="S8R11" localSheetId="7">#REF!</definedName>
    <definedName name="S8R11" localSheetId="8">#REF!</definedName>
    <definedName name="S8R11">#REF!</definedName>
    <definedName name="S8R12" localSheetId="2">#REF!</definedName>
    <definedName name="S8R12" localSheetId="5">#REF!</definedName>
    <definedName name="S8R12" localSheetId="7">#REF!</definedName>
    <definedName name="S8R12" localSheetId="8">#REF!</definedName>
    <definedName name="S8R12">#REF!</definedName>
    <definedName name="S8R13" localSheetId="2">#REF!</definedName>
    <definedName name="S8R13" localSheetId="5">#REF!</definedName>
    <definedName name="S8R13" localSheetId="7">#REF!</definedName>
    <definedName name="S8R13" localSheetId="8">#REF!</definedName>
    <definedName name="S8R13">#REF!</definedName>
    <definedName name="S8R14" localSheetId="2">#REF!</definedName>
    <definedName name="S8R14" localSheetId="5">#REF!</definedName>
    <definedName name="S8R14" localSheetId="7">#REF!</definedName>
    <definedName name="S8R14" localSheetId="8">#REF!</definedName>
    <definedName name="S8R14">#REF!</definedName>
    <definedName name="S8R15" localSheetId="2">#REF!</definedName>
    <definedName name="S8R15" localSheetId="5">#REF!</definedName>
    <definedName name="S8R15" localSheetId="7">#REF!</definedName>
    <definedName name="S8R15" localSheetId="8">#REF!</definedName>
    <definedName name="S8R15">#REF!</definedName>
    <definedName name="S8R16" localSheetId="2">#REF!</definedName>
    <definedName name="S8R16" localSheetId="5">#REF!</definedName>
    <definedName name="S8R16" localSheetId="7">#REF!</definedName>
    <definedName name="S8R16" localSheetId="8">#REF!</definedName>
    <definedName name="S8R16">#REF!</definedName>
    <definedName name="S8R17" localSheetId="2">#REF!</definedName>
    <definedName name="S8R17" localSheetId="5">#REF!</definedName>
    <definedName name="S8R17" localSheetId="7">#REF!</definedName>
    <definedName name="S8R17" localSheetId="8">#REF!</definedName>
    <definedName name="S8R17">#REF!</definedName>
    <definedName name="S8R18" localSheetId="2">#REF!</definedName>
    <definedName name="S8R18" localSheetId="5">#REF!</definedName>
    <definedName name="S8R18" localSheetId="7">#REF!</definedName>
    <definedName name="S8R18" localSheetId="8">#REF!</definedName>
    <definedName name="S8R18">#REF!</definedName>
    <definedName name="S8R19" localSheetId="2">#REF!</definedName>
    <definedName name="S8R19" localSheetId="5">#REF!</definedName>
    <definedName name="S8R19" localSheetId="7">#REF!</definedName>
    <definedName name="S8R19" localSheetId="8">#REF!</definedName>
    <definedName name="S8R19">#REF!</definedName>
    <definedName name="S8R2" localSheetId="2">#REF!</definedName>
    <definedName name="S8R2" localSheetId="5">#REF!</definedName>
    <definedName name="S8R2" localSheetId="7">#REF!</definedName>
    <definedName name="S8R2" localSheetId="8">#REF!</definedName>
    <definedName name="S8R2">#REF!</definedName>
    <definedName name="S8R20" localSheetId="2">#REF!</definedName>
    <definedName name="S8R20" localSheetId="5">#REF!</definedName>
    <definedName name="S8R20" localSheetId="7">#REF!</definedName>
    <definedName name="S8R20" localSheetId="8">#REF!</definedName>
    <definedName name="S8R20">#REF!</definedName>
    <definedName name="S8R21" localSheetId="2">#REF!</definedName>
    <definedName name="S8R21" localSheetId="5">#REF!</definedName>
    <definedName name="S8R21" localSheetId="7">#REF!</definedName>
    <definedName name="S8R21" localSheetId="8">#REF!</definedName>
    <definedName name="S8R21">#REF!</definedName>
    <definedName name="S8R22" localSheetId="2">#REF!</definedName>
    <definedName name="S8R22" localSheetId="5">#REF!</definedName>
    <definedName name="S8R22" localSheetId="7">#REF!</definedName>
    <definedName name="S8R22" localSheetId="8">#REF!</definedName>
    <definedName name="S8R22">#REF!</definedName>
    <definedName name="S8R23" localSheetId="2">#REF!</definedName>
    <definedName name="S8R23" localSheetId="5">#REF!</definedName>
    <definedName name="S8R23" localSheetId="7">#REF!</definedName>
    <definedName name="S8R23" localSheetId="8">#REF!</definedName>
    <definedName name="S8R23">#REF!</definedName>
    <definedName name="S8R24" localSheetId="2">#REF!</definedName>
    <definedName name="S8R24" localSheetId="5">#REF!</definedName>
    <definedName name="S8R24" localSheetId="7">#REF!</definedName>
    <definedName name="S8R24" localSheetId="8">#REF!</definedName>
    <definedName name="S8R24">#REF!</definedName>
    <definedName name="S8R3" localSheetId="2">#REF!</definedName>
    <definedName name="S8R3" localSheetId="5">#REF!</definedName>
    <definedName name="S8R3" localSheetId="7">#REF!</definedName>
    <definedName name="S8R3" localSheetId="8">#REF!</definedName>
    <definedName name="S8R3">#REF!</definedName>
    <definedName name="S8R4" localSheetId="2">#REF!</definedName>
    <definedName name="S8R4" localSheetId="5">#REF!</definedName>
    <definedName name="S8R4" localSheetId="7">#REF!</definedName>
    <definedName name="S8R4" localSheetId="8">#REF!</definedName>
    <definedName name="S8R4">#REF!</definedName>
    <definedName name="S8R5" localSheetId="2">#REF!</definedName>
    <definedName name="S8R5" localSheetId="5">#REF!</definedName>
    <definedName name="S8R5" localSheetId="7">#REF!</definedName>
    <definedName name="S8R5" localSheetId="8">#REF!</definedName>
    <definedName name="S8R5">#REF!</definedName>
    <definedName name="S8R6" localSheetId="2">#REF!</definedName>
    <definedName name="S8R6" localSheetId="5">#REF!</definedName>
    <definedName name="S8R6" localSheetId="7">#REF!</definedName>
    <definedName name="S8R6" localSheetId="8">#REF!</definedName>
    <definedName name="S8R6">#REF!</definedName>
    <definedName name="S8R7" localSheetId="2">#REF!</definedName>
    <definedName name="S8R7" localSheetId="5">#REF!</definedName>
    <definedName name="S8R7" localSheetId="7">#REF!</definedName>
    <definedName name="S8R7" localSheetId="8">#REF!</definedName>
    <definedName name="S8R7">#REF!</definedName>
    <definedName name="S8R8" localSheetId="2">#REF!</definedName>
    <definedName name="S8R8" localSheetId="5">#REF!</definedName>
    <definedName name="S8R8" localSheetId="7">#REF!</definedName>
    <definedName name="S8R8" localSheetId="8">#REF!</definedName>
    <definedName name="S8R8">#REF!</definedName>
    <definedName name="S8R9" localSheetId="2">#REF!</definedName>
    <definedName name="S8R9" localSheetId="5">#REF!</definedName>
    <definedName name="S8R9" localSheetId="7">#REF!</definedName>
    <definedName name="S8R9" localSheetId="8">#REF!</definedName>
    <definedName name="S8R9">#REF!</definedName>
    <definedName name="S9P1" localSheetId="2">#REF!</definedName>
    <definedName name="S9P1" localSheetId="5">#REF!</definedName>
    <definedName name="S9P1" localSheetId="7">#REF!</definedName>
    <definedName name="S9P1" localSheetId="8">#REF!</definedName>
    <definedName name="S9P1">#REF!</definedName>
    <definedName name="S9P10" localSheetId="2">#REF!</definedName>
    <definedName name="S9P10" localSheetId="5">#REF!</definedName>
    <definedName name="S9P10" localSheetId="7">#REF!</definedName>
    <definedName name="S9P10" localSheetId="8">#REF!</definedName>
    <definedName name="S9P10">#REF!</definedName>
    <definedName name="S9P11" localSheetId="2">#REF!</definedName>
    <definedName name="S9P11" localSheetId="5">#REF!</definedName>
    <definedName name="S9P11" localSheetId="7">#REF!</definedName>
    <definedName name="S9P11" localSheetId="8">#REF!</definedName>
    <definedName name="S9P11">#REF!</definedName>
    <definedName name="S9P12" localSheetId="2">#REF!</definedName>
    <definedName name="S9P12" localSheetId="5">#REF!</definedName>
    <definedName name="S9P12" localSheetId="7">#REF!</definedName>
    <definedName name="S9P12" localSheetId="8">#REF!</definedName>
    <definedName name="S9P12">#REF!</definedName>
    <definedName name="S9P13" localSheetId="2">#REF!</definedName>
    <definedName name="S9P13" localSheetId="5">#REF!</definedName>
    <definedName name="S9P13" localSheetId="7">#REF!</definedName>
    <definedName name="S9P13" localSheetId="8">#REF!</definedName>
    <definedName name="S9P13">#REF!</definedName>
    <definedName name="S9P14" localSheetId="2">#REF!</definedName>
    <definedName name="S9P14" localSheetId="5">#REF!</definedName>
    <definedName name="S9P14" localSheetId="7">#REF!</definedName>
    <definedName name="S9P14" localSheetId="8">#REF!</definedName>
    <definedName name="S9P14">#REF!</definedName>
    <definedName name="S9P15" localSheetId="2">#REF!</definedName>
    <definedName name="S9P15" localSheetId="5">#REF!</definedName>
    <definedName name="S9P15" localSheetId="7">#REF!</definedName>
    <definedName name="S9P15" localSheetId="8">#REF!</definedName>
    <definedName name="S9P15">#REF!</definedName>
    <definedName name="S9P16" localSheetId="2">#REF!</definedName>
    <definedName name="S9P16" localSheetId="5">#REF!</definedName>
    <definedName name="S9P16" localSheetId="7">#REF!</definedName>
    <definedName name="S9P16" localSheetId="8">#REF!</definedName>
    <definedName name="S9P16">#REF!</definedName>
    <definedName name="S9P17" localSheetId="2">#REF!</definedName>
    <definedName name="S9P17" localSheetId="5">#REF!</definedName>
    <definedName name="S9P17" localSheetId="7">#REF!</definedName>
    <definedName name="S9P17" localSheetId="8">#REF!</definedName>
    <definedName name="S9P17">#REF!</definedName>
    <definedName name="S9P18" localSheetId="2">#REF!</definedName>
    <definedName name="S9P18" localSheetId="5">#REF!</definedName>
    <definedName name="S9P18" localSheetId="7">#REF!</definedName>
    <definedName name="S9P18" localSheetId="8">#REF!</definedName>
    <definedName name="S9P18">#REF!</definedName>
    <definedName name="S9P19" localSheetId="2">#REF!</definedName>
    <definedName name="S9P19" localSheetId="5">#REF!</definedName>
    <definedName name="S9P19" localSheetId="7">#REF!</definedName>
    <definedName name="S9P19" localSheetId="8">#REF!</definedName>
    <definedName name="S9P19">#REF!</definedName>
    <definedName name="S9P2" localSheetId="2">#REF!</definedName>
    <definedName name="S9P2" localSheetId="5">#REF!</definedName>
    <definedName name="S9P2" localSheetId="7">#REF!</definedName>
    <definedName name="S9P2" localSheetId="8">#REF!</definedName>
    <definedName name="S9P2">#REF!</definedName>
    <definedName name="S9P20" localSheetId="2">#REF!</definedName>
    <definedName name="S9P20" localSheetId="5">#REF!</definedName>
    <definedName name="S9P20" localSheetId="7">#REF!</definedName>
    <definedName name="S9P20" localSheetId="8">#REF!</definedName>
    <definedName name="S9P20">#REF!</definedName>
    <definedName name="S9P21" localSheetId="2">#REF!</definedName>
    <definedName name="S9P21" localSheetId="5">#REF!</definedName>
    <definedName name="S9P21" localSheetId="7">#REF!</definedName>
    <definedName name="S9P21" localSheetId="8">#REF!</definedName>
    <definedName name="S9P21">#REF!</definedName>
    <definedName name="S9P22" localSheetId="2">#REF!</definedName>
    <definedName name="S9P22" localSheetId="5">#REF!</definedName>
    <definedName name="S9P22" localSheetId="7">#REF!</definedName>
    <definedName name="S9P22" localSheetId="8">#REF!</definedName>
    <definedName name="S9P22">#REF!</definedName>
    <definedName name="S9P23" localSheetId="2">#REF!</definedName>
    <definedName name="S9P23" localSheetId="5">#REF!</definedName>
    <definedName name="S9P23" localSheetId="7">#REF!</definedName>
    <definedName name="S9P23" localSheetId="8">#REF!</definedName>
    <definedName name="S9P23">#REF!</definedName>
    <definedName name="S9P24" localSheetId="2">#REF!</definedName>
    <definedName name="S9P24" localSheetId="5">#REF!</definedName>
    <definedName name="S9P24" localSheetId="7">#REF!</definedName>
    <definedName name="S9P24" localSheetId="8">#REF!</definedName>
    <definedName name="S9P24">#REF!</definedName>
    <definedName name="S9P3" localSheetId="2">#REF!</definedName>
    <definedName name="S9P3" localSheetId="5">#REF!</definedName>
    <definedName name="S9P3" localSheetId="7">#REF!</definedName>
    <definedName name="S9P3" localSheetId="8">#REF!</definedName>
    <definedName name="S9P3">#REF!</definedName>
    <definedName name="S9P4" localSheetId="2">#REF!</definedName>
    <definedName name="S9P4" localSheetId="5">#REF!</definedName>
    <definedName name="S9P4" localSheetId="7">#REF!</definedName>
    <definedName name="S9P4" localSheetId="8">#REF!</definedName>
    <definedName name="S9P4">#REF!</definedName>
    <definedName name="S9P5" localSheetId="2">#REF!</definedName>
    <definedName name="S9P5" localSheetId="5">#REF!</definedName>
    <definedName name="S9P5" localSheetId="7">#REF!</definedName>
    <definedName name="S9P5" localSheetId="8">#REF!</definedName>
    <definedName name="S9P5">#REF!</definedName>
    <definedName name="S9P6" localSheetId="2">#REF!</definedName>
    <definedName name="S9P6" localSheetId="5">#REF!</definedName>
    <definedName name="S9P6" localSheetId="7">#REF!</definedName>
    <definedName name="S9P6" localSheetId="8">#REF!</definedName>
    <definedName name="S9P6">#REF!</definedName>
    <definedName name="S9P7" localSheetId="2">#REF!</definedName>
    <definedName name="S9P7" localSheetId="5">#REF!</definedName>
    <definedName name="S9P7" localSheetId="7">#REF!</definedName>
    <definedName name="S9P7" localSheetId="8">#REF!</definedName>
    <definedName name="S9P7">#REF!</definedName>
    <definedName name="S9P8" localSheetId="2">#REF!</definedName>
    <definedName name="S9P8" localSheetId="5">#REF!</definedName>
    <definedName name="S9P8" localSheetId="7">#REF!</definedName>
    <definedName name="S9P8" localSheetId="8">#REF!</definedName>
    <definedName name="S9P8">#REF!</definedName>
    <definedName name="S9P9" localSheetId="2">#REF!</definedName>
    <definedName name="S9P9" localSheetId="5">#REF!</definedName>
    <definedName name="S9P9" localSheetId="7">#REF!</definedName>
    <definedName name="S9P9" localSheetId="8">#REF!</definedName>
    <definedName name="S9P9">#REF!</definedName>
    <definedName name="S9R1" localSheetId="2">#REF!</definedName>
    <definedName name="S9R1" localSheetId="5">#REF!</definedName>
    <definedName name="S9R1" localSheetId="7">#REF!</definedName>
    <definedName name="S9R1" localSheetId="8">#REF!</definedName>
    <definedName name="S9R1">#REF!</definedName>
    <definedName name="S9R10" localSheetId="2">#REF!</definedName>
    <definedName name="S9R10" localSheetId="5">#REF!</definedName>
    <definedName name="S9R10" localSheetId="7">#REF!</definedName>
    <definedName name="S9R10" localSheetId="8">#REF!</definedName>
    <definedName name="S9R10">#REF!</definedName>
    <definedName name="S9R11" localSheetId="2">#REF!</definedName>
    <definedName name="S9R11" localSheetId="5">#REF!</definedName>
    <definedName name="S9R11" localSheetId="7">#REF!</definedName>
    <definedName name="S9R11" localSheetId="8">#REF!</definedName>
    <definedName name="S9R11">#REF!</definedName>
    <definedName name="S9R12" localSheetId="2">#REF!</definedName>
    <definedName name="S9R12" localSheetId="5">#REF!</definedName>
    <definedName name="S9R12" localSheetId="7">#REF!</definedName>
    <definedName name="S9R12" localSheetId="8">#REF!</definedName>
    <definedName name="S9R12">#REF!</definedName>
    <definedName name="S9R13" localSheetId="2">#REF!</definedName>
    <definedName name="S9R13" localSheetId="5">#REF!</definedName>
    <definedName name="S9R13" localSheetId="7">#REF!</definedName>
    <definedName name="S9R13" localSheetId="8">#REF!</definedName>
    <definedName name="S9R13">#REF!</definedName>
    <definedName name="S9R14" localSheetId="2">#REF!</definedName>
    <definedName name="S9R14" localSheetId="5">#REF!</definedName>
    <definedName name="S9R14" localSheetId="7">#REF!</definedName>
    <definedName name="S9R14" localSheetId="8">#REF!</definedName>
    <definedName name="S9R14">#REF!</definedName>
    <definedName name="S9R15" localSheetId="2">#REF!</definedName>
    <definedName name="S9R15" localSheetId="5">#REF!</definedName>
    <definedName name="S9R15" localSheetId="7">#REF!</definedName>
    <definedName name="S9R15" localSheetId="8">#REF!</definedName>
    <definedName name="S9R15">#REF!</definedName>
    <definedName name="S9R16" localSheetId="2">#REF!</definedName>
    <definedName name="S9R16" localSheetId="5">#REF!</definedName>
    <definedName name="S9R16" localSheetId="7">#REF!</definedName>
    <definedName name="S9R16" localSheetId="8">#REF!</definedName>
    <definedName name="S9R16">#REF!</definedName>
    <definedName name="S9R17" localSheetId="2">#REF!</definedName>
    <definedName name="S9R17" localSheetId="5">#REF!</definedName>
    <definedName name="S9R17" localSheetId="7">#REF!</definedName>
    <definedName name="S9R17" localSheetId="8">#REF!</definedName>
    <definedName name="S9R17">#REF!</definedName>
    <definedName name="S9R18" localSheetId="2">#REF!</definedName>
    <definedName name="S9R18" localSheetId="5">#REF!</definedName>
    <definedName name="S9R18" localSheetId="7">#REF!</definedName>
    <definedName name="S9R18" localSheetId="8">#REF!</definedName>
    <definedName name="S9R18">#REF!</definedName>
    <definedName name="S9R19" localSheetId="2">#REF!</definedName>
    <definedName name="S9R19" localSheetId="5">#REF!</definedName>
    <definedName name="S9R19" localSheetId="7">#REF!</definedName>
    <definedName name="S9R19" localSheetId="8">#REF!</definedName>
    <definedName name="S9R19">#REF!</definedName>
    <definedName name="S9R2" localSheetId="2">#REF!</definedName>
    <definedName name="S9R2" localSheetId="5">#REF!</definedName>
    <definedName name="S9R2" localSheetId="7">#REF!</definedName>
    <definedName name="S9R2" localSheetId="8">#REF!</definedName>
    <definedName name="S9R2">#REF!</definedName>
    <definedName name="S9R20" localSheetId="2">#REF!</definedName>
    <definedName name="S9R20" localSheetId="5">#REF!</definedName>
    <definedName name="S9R20" localSheetId="7">#REF!</definedName>
    <definedName name="S9R20" localSheetId="8">#REF!</definedName>
    <definedName name="S9R20">#REF!</definedName>
    <definedName name="S9R21" localSheetId="2">#REF!</definedName>
    <definedName name="S9R21" localSheetId="5">#REF!</definedName>
    <definedName name="S9R21" localSheetId="7">#REF!</definedName>
    <definedName name="S9R21" localSheetId="8">#REF!</definedName>
    <definedName name="S9R21">#REF!</definedName>
    <definedName name="S9R22" localSheetId="2">#REF!</definedName>
    <definedName name="S9R22" localSheetId="5">#REF!</definedName>
    <definedName name="S9R22" localSheetId="7">#REF!</definedName>
    <definedName name="S9R22" localSheetId="8">#REF!</definedName>
    <definedName name="S9R22">#REF!</definedName>
    <definedName name="S9R23" localSheetId="2">#REF!</definedName>
    <definedName name="S9R23" localSheetId="5">#REF!</definedName>
    <definedName name="S9R23" localSheetId="7">#REF!</definedName>
    <definedName name="S9R23" localSheetId="8">#REF!</definedName>
    <definedName name="S9R23">#REF!</definedName>
    <definedName name="S9R24" localSheetId="2">#REF!</definedName>
    <definedName name="S9R24" localSheetId="5">#REF!</definedName>
    <definedName name="S9R24" localSheetId="7">#REF!</definedName>
    <definedName name="S9R24" localSheetId="8">#REF!</definedName>
    <definedName name="S9R24">#REF!</definedName>
    <definedName name="S9R3" localSheetId="2">#REF!</definedName>
    <definedName name="S9R3" localSheetId="5">#REF!</definedName>
    <definedName name="S9R3" localSheetId="7">#REF!</definedName>
    <definedName name="S9R3" localSheetId="8">#REF!</definedName>
    <definedName name="S9R3">#REF!</definedName>
    <definedName name="S9R4" localSheetId="2">#REF!</definedName>
    <definedName name="S9R4" localSheetId="5">#REF!</definedName>
    <definedName name="S9R4" localSheetId="7">#REF!</definedName>
    <definedName name="S9R4" localSheetId="8">#REF!</definedName>
    <definedName name="S9R4">#REF!</definedName>
    <definedName name="S9R5" localSheetId="2">#REF!</definedName>
    <definedName name="S9R5" localSheetId="5">#REF!</definedName>
    <definedName name="S9R5" localSheetId="7">#REF!</definedName>
    <definedName name="S9R5" localSheetId="8">#REF!</definedName>
    <definedName name="S9R5">#REF!</definedName>
    <definedName name="S9R6" localSheetId="2">#REF!</definedName>
    <definedName name="S9R6" localSheetId="5">#REF!</definedName>
    <definedName name="S9R6" localSheetId="7">#REF!</definedName>
    <definedName name="S9R6" localSheetId="8">#REF!</definedName>
    <definedName name="S9R6">#REF!</definedName>
    <definedName name="S9R7" localSheetId="2">#REF!</definedName>
    <definedName name="S9R7" localSheetId="5">#REF!</definedName>
    <definedName name="S9R7" localSheetId="7">#REF!</definedName>
    <definedName name="S9R7" localSheetId="8">#REF!</definedName>
    <definedName name="S9R7">#REF!</definedName>
    <definedName name="S9R8" localSheetId="2">#REF!</definedName>
    <definedName name="S9R8" localSheetId="5">#REF!</definedName>
    <definedName name="S9R8" localSheetId="7">#REF!</definedName>
    <definedName name="S9R8" localSheetId="8">#REF!</definedName>
    <definedName name="S9R8">#REF!</definedName>
    <definedName name="S9R9" localSheetId="2">#REF!</definedName>
    <definedName name="S9R9" localSheetId="5">#REF!</definedName>
    <definedName name="S9R9" localSheetId="7">#REF!</definedName>
    <definedName name="S9R9" localSheetId="8">#REF!</definedName>
    <definedName name="S9R9">#REF!</definedName>
    <definedName name="soma_total" localSheetId="2">#REF!</definedName>
    <definedName name="soma_total" localSheetId="5">#REF!</definedName>
    <definedName name="soma_total" localSheetId="7">#REF!</definedName>
    <definedName name="soma_total" localSheetId="8">#REF!</definedName>
    <definedName name="soma_total">#REF!</definedName>
    <definedName name="sub_item_1" localSheetId="2">#REF!</definedName>
    <definedName name="sub_item_1" localSheetId="5">#REF!</definedName>
    <definedName name="sub_item_1" localSheetId="7">#REF!</definedName>
    <definedName name="sub_item_1" localSheetId="8">#REF!</definedName>
    <definedName name="sub_item_1">#REF!</definedName>
    <definedName name="sub_item_10" localSheetId="2">#REF!</definedName>
    <definedName name="sub_item_10" localSheetId="5">#REF!</definedName>
    <definedName name="sub_item_10" localSheetId="7">#REF!</definedName>
    <definedName name="sub_item_10" localSheetId="8">#REF!</definedName>
    <definedName name="sub_item_10">#REF!</definedName>
    <definedName name="sub_item_11" localSheetId="2">#REF!</definedName>
    <definedName name="sub_item_11" localSheetId="5">#REF!</definedName>
    <definedName name="sub_item_11" localSheetId="7">#REF!</definedName>
    <definedName name="sub_item_11" localSheetId="8">#REF!</definedName>
    <definedName name="sub_item_11">#REF!</definedName>
    <definedName name="sub_item_12" localSheetId="2">#REF!</definedName>
    <definedName name="sub_item_12" localSheetId="5">#REF!</definedName>
    <definedName name="sub_item_12" localSheetId="7">#REF!</definedName>
    <definedName name="sub_item_12" localSheetId="8">#REF!</definedName>
    <definedName name="sub_item_12">#REF!</definedName>
    <definedName name="sub_item_13" localSheetId="2">#REF!</definedName>
    <definedName name="sub_item_13" localSheetId="5">#REF!</definedName>
    <definedName name="sub_item_13" localSheetId="7">#REF!</definedName>
    <definedName name="sub_item_13" localSheetId="8">#REF!</definedName>
    <definedName name="sub_item_13">#REF!</definedName>
    <definedName name="sub_item_14" localSheetId="2">#REF!</definedName>
    <definedName name="sub_item_14" localSheetId="5">#REF!</definedName>
    <definedName name="sub_item_14" localSheetId="7">#REF!</definedName>
    <definedName name="sub_item_14" localSheetId="8">#REF!</definedName>
    <definedName name="sub_item_14">#REF!</definedName>
    <definedName name="sub_item_15" localSheetId="2">#REF!</definedName>
    <definedName name="sub_item_15" localSheetId="5">#REF!</definedName>
    <definedName name="sub_item_15" localSheetId="7">#REF!</definedName>
    <definedName name="sub_item_15" localSheetId="8">#REF!</definedName>
    <definedName name="sub_item_15">#REF!</definedName>
    <definedName name="sub_item_16" localSheetId="2">#REF!</definedName>
    <definedName name="sub_item_16" localSheetId="5">#REF!</definedName>
    <definedName name="sub_item_16" localSheetId="7">#REF!</definedName>
    <definedName name="sub_item_16" localSheetId="8">#REF!</definedName>
    <definedName name="sub_item_16">#REF!</definedName>
    <definedName name="sub_item_17" localSheetId="2">#REF!</definedName>
    <definedName name="sub_item_17" localSheetId="5">#REF!</definedName>
    <definedName name="sub_item_17" localSheetId="7">#REF!</definedName>
    <definedName name="sub_item_17" localSheetId="8">#REF!</definedName>
    <definedName name="sub_item_17">#REF!</definedName>
    <definedName name="sub_item_18" localSheetId="2">#REF!</definedName>
    <definedName name="sub_item_18" localSheetId="5">#REF!</definedName>
    <definedName name="sub_item_18" localSheetId="7">#REF!</definedName>
    <definedName name="sub_item_18" localSheetId="8">#REF!</definedName>
    <definedName name="sub_item_18">#REF!</definedName>
    <definedName name="sub_item_19" localSheetId="2">#REF!</definedName>
    <definedName name="sub_item_19" localSheetId="5">#REF!</definedName>
    <definedName name="sub_item_19" localSheetId="7">#REF!</definedName>
    <definedName name="sub_item_19" localSheetId="8">#REF!</definedName>
    <definedName name="sub_item_19">#REF!</definedName>
    <definedName name="sub_item_2" localSheetId="2">#REF!</definedName>
    <definedName name="sub_item_2" localSheetId="5">#REF!</definedName>
    <definedName name="sub_item_2" localSheetId="7">#REF!</definedName>
    <definedName name="sub_item_2" localSheetId="8">#REF!</definedName>
    <definedName name="sub_item_2">#REF!</definedName>
    <definedName name="sub_item_20" localSheetId="2">#REF!</definedName>
    <definedName name="sub_item_20" localSheetId="5">#REF!</definedName>
    <definedName name="sub_item_20" localSheetId="7">#REF!</definedName>
    <definedName name="sub_item_20" localSheetId="8">#REF!</definedName>
    <definedName name="sub_item_20">#REF!</definedName>
    <definedName name="sub_item_21" localSheetId="2">#REF!</definedName>
    <definedName name="sub_item_21" localSheetId="5">#REF!</definedName>
    <definedName name="sub_item_21" localSheetId="7">#REF!</definedName>
    <definedName name="sub_item_21" localSheetId="8">#REF!</definedName>
    <definedName name="sub_item_21">#REF!</definedName>
    <definedName name="sub_item_22" localSheetId="2">#REF!</definedName>
    <definedName name="sub_item_22" localSheetId="5">#REF!</definedName>
    <definedName name="sub_item_22" localSheetId="7">#REF!</definedName>
    <definedName name="sub_item_22" localSheetId="8">#REF!</definedName>
    <definedName name="sub_item_22">#REF!</definedName>
    <definedName name="sub_item_23" localSheetId="2">#REF!</definedName>
    <definedName name="sub_item_23" localSheetId="5">#REF!</definedName>
    <definedName name="sub_item_23" localSheetId="7">#REF!</definedName>
    <definedName name="sub_item_23" localSheetId="8">#REF!</definedName>
    <definedName name="sub_item_23">#REF!</definedName>
    <definedName name="sub_item_24" localSheetId="2">#REF!</definedName>
    <definedName name="sub_item_24" localSheetId="5">#REF!</definedName>
    <definedName name="sub_item_24" localSheetId="7">#REF!</definedName>
    <definedName name="sub_item_24" localSheetId="8">#REF!</definedName>
    <definedName name="sub_item_24">#REF!</definedName>
    <definedName name="sub_item_25" localSheetId="2">#REF!</definedName>
    <definedName name="sub_item_25" localSheetId="5">#REF!</definedName>
    <definedName name="sub_item_25" localSheetId="7">#REF!</definedName>
    <definedName name="sub_item_25" localSheetId="8">#REF!</definedName>
    <definedName name="sub_item_25">#REF!</definedName>
    <definedName name="sub_item_26" localSheetId="2">#REF!</definedName>
    <definedName name="sub_item_26" localSheetId="5">#REF!</definedName>
    <definedName name="sub_item_26" localSheetId="7">#REF!</definedName>
    <definedName name="sub_item_26" localSheetId="8">#REF!</definedName>
    <definedName name="sub_item_26">#REF!</definedName>
    <definedName name="sub_item_27" localSheetId="2">#REF!</definedName>
    <definedName name="sub_item_27" localSheetId="5">#REF!</definedName>
    <definedName name="sub_item_27" localSheetId="7">#REF!</definedName>
    <definedName name="sub_item_27" localSheetId="8">#REF!</definedName>
    <definedName name="sub_item_27">#REF!</definedName>
    <definedName name="sub_item_28" localSheetId="2">#REF!</definedName>
    <definedName name="sub_item_28" localSheetId="5">#REF!</definedName>
    <definedName name="sub_item_28" localSheetId="7">#REF!</definedName>
    <definedName name="sub_item_28" localSheetId="8">#REF!</definedName>
    <definedName name="sub_item_28">#REF!</definedName>
    <definedName name="sub_item_29" localSheetId="2">#REF!</definedName>
    <definedName name="sub_item_29" localSheetId="5">#REF!</definedName>
    <definedName name="sub_item_29" localSheetId="7">#REF!</definedName>
    <definedName name="sub_item_29" localSheetId="8">#REF!</definedName>
    <definedName name="sub_item_29">#REF!</definedName>
    <definedName name="sub_item_3" localSheetId="2">#REF!</definedName>
    <definedName name="sub_item_3" localSheetId="5">#REF!</definedName>
    <definedName name="sub_item_3" localSheetId="7">#REF!</definedName>
    <definedName name="sub_item_3" localSheetId="8">#REF!</definedName>
    <definedName name="sub_item_3">#REF!</definedName>
    <definedName name="sub_item_30" localSheetId="2">#REF!</definedName>
    <definedName name="sub_item_30" localSheetId="5">#REF!</definedName>
    <definedName name="sub_item_30" localSheetId="7">#REF!</definedName>
    <definedName name="sub_item_30" localSheetId="8">#REF!</definedName>
    <definedName name="sub_item_30">#REF!</definedName>
    <definedName name="sub_item_31" localSheetId="2">#REF!</definedName>
    <definedName name="sub_item_31" localSheetId="5">#REF!</definedName>
    <definedName name="sub_item_31" localSheetId="7">#REF!</definedName>
    <definedName name="sub_item_31" localSheetId="8">#REF!</definedName>
    <definedName name="sub_item_31">#REF!</definedName>
    <definedName name="sub_item_32" localSheetId="2">#REF!</definedName>
    <definedName name="sub_item_32" localSheetId="5">#REF!</definedName>
    <definedName name="sub_item_32" localSheetId="7">#REF!</definedName>
    <definedName name="sub_item_32" localSheetId="8">#REF!</definedName>
    <definedName name="sub_item_32">#REF!</definedName>
    <definedName name="sub_item_33" localSheetId="2">#REF!</definedName>
    <definedName name="sub_item_33" localSheetId="5">#REF!</definedName>
    <definedName name="sub_item_33" localSheetId="7">#REF!</definedName>
    <definedName name="sub_item_33" localSheetId="8">#REF!</definedName>
    <definedName name="sub_item_33">#REF!</definedName>
    <definedName name="sub_item_34" localSheetId="2">#REF!</definedName>
    <definedName name="sub_item_34" localSheetId="5">#REF!</definedName>
    <definedName name="sub_item_34" localSheetId="7">#REF!</definedName>
    <definedName name="sub_item_34" localSheetId="8">#REF!</definedName>
    <definedName name="sub_item_34">#REF!</definedName>
    <definedName name="sub_item_35" localSheetId="2">#REF!</definedName>
    <definedName name="sub_item_35" localSheetId="5">#REF!</definedName>
    <definedName name="sub_item_35" localSheetId="7">#REF!</definedName>
    <definedName name="sub_item_35" localSheetId="8">#REF!</definedName>
    <definedName name="sub_item_35">#REF!</definedName>
    <definedName name="sub_item_36" localSheetId="2">#REF!</definedName>
    <definedName name="sub_item_36" localSheetId="5">#REF!</definedName>
    <definedName name="sub_item_36" localSheetId="7">#REF!</definedName>
    <definedName name="sub_item_36" localSheetId="8">#REF!</definedName>
    <definedName name="sub_item_36">#REF!</definedName>
    <definedName name="sub_item_37" localSheetId="2">#REF!</definedName>
    <definedName name="sub_item_37" localSheetId="5">#REF!</definedName>
    <definedName name="sub_item_37" localSheetId="7">#REF!</definedName>
    <definedName name="sub_item_37" localSheetId="8">#REF!</definedName>
    <definedName name="sub_item_37">#REF!</definedName>
    <definedName name="sub_item_38" localSheetId="2">#REF!</definedName>
    <definedName name="sub_item_38" localSheetId="5">#REF!</definedName>
    <definedName name="sub_item_38" localSheetId="7">#REF!</definedName>
    <definedName name="sub_item_38" localSheetId="8">#REF!</definedName>
    <definedName name="sub_item_38">#REF!</definedName>
    <definedName name="sub_item_39" localSheetId="2">#REF!</definedName>
    <definedName name="sub_item_39" localSheetId="5">#REF!</definedName>
    <definedName name="sub_item_39" localSheetId="7">#REF!</definedName>
    <definedName name="sub_item_39" localSheetId="8">#REF!</definedName>
    <definedName name="sub_item_39">#REF!</definedName>
    <definedName name="sub_item_4" localSheetId="2">#REF!</definedName>
    <definedName name="sub_item_4" localSheetId="5">#REF!</definedName>
    <definedName name="sub_item_4" localSheetId="7">#REF!</definedName>
    <definedName name="sub_item_4" localSheetId="8">#REF!</definedName>
    <definedName name="sub_item_4">#REF!</definedName>
    <definedName name="sub_item_40" localSheetId="2">#REF!</definedName>
    <definedName name="sub_item_40" localSheetId="5">#REF!</definedName>
    <definedName name="sub_item_40" localSheetId="7">#REF!</definedName>
    <definedName name="sub_item_40" localSheetId="8">#REF!</definedName>
    <definedName name="sub_item_40">#REF!</definedName>
    <definedName name="sub_item_41" localSheetId="2">#REF!</definedName>
    <definedName name="sub_item_41" localSheetId="5">#REF!</definedName>
    <definedName name="sub_item_41" localSheetId="7">#REF!</definedName>
    <definedName name="sub_item_41" localSheetId="8">#REF!</definedName>
    <definedName name="sub_item_41">#REF!</definedName>
    <definedName name="sub_item_42" localSheetId="2">#REF!</definedName>
    <definedName name="sub_item_42" localSheetId="5">#REF!</definedName>
    <definedName name="sub_item_42" localSheetId="7">#REF!</definedName>
    <definedName name="sub_item_42" localSheetId="8">#REF!</definedName>
    <definedName name="sub_item_42">#REF!</definedName>
    <definedName name="sub_item_43" localSheetId="2">#REF!</definedName>
    <definedName name="sub_item_43" localSheetId="5">#REF!</definedName>
    <definedName name="sub_item_43" localSheetId="7">#REF!</definedName>
    <definedName name="sub_item_43" localSheetId="8">#REF!</definedName>
    <definedName name="sub_item_43">#REF!</definedName>
    <definedName name="sub_item_44" localSheetId="2">#REF!</definedName>
    <definedName name="sub_item_44" localSheetId="5">#REF!</definedName>
    <definedName name="sub_item_44" localSheetId="7">#REF!</definedName>
    <definedName name="sub_item_44" localSheetId="8">#REF!</definedName>
    <definedName name="sub_item_44">#REF!</definedName>
    <definedName name="sub_item_45" localSheetId="2">#REF!</definedName>
    <definedName name="sub_item_45" localSheetId="5">#REF!</definedName>
    <definedName name="sub_item_45" localSheetId="7">#REF!</definedName>
    <definedName name="sub_item_45" localSheetId="8">#REF!</definedName>
    <definedName name="sub_item_45">#REF!</definedName>
    <definedName name="sub_item_5" localSheetId="2">#REF!</definedName>
    <definedName name="sub_item_5" localSheetId="5">#REF!</definedName>
    <definedName name="sub_item_5" localSheetId="7">#REF!</definedName>
    <definedName name="sub_item_5" localSheetId="8">#REF!</definedName>
    <definedName name="sub_item_5">#REF!</definedName>
    <definedName name="sub_item_6" localSheetId="2">#REF!</definedName>
    <definedName name="sub_item_6" localSheetId="5">#REF!</definedName>
    <definedName name="sub_item_6" localSheetId="7">#REF!</definedName>
    <definedName name="sub_item_6" localSheetId="8">#REF!</definedName>
    <definedName name="sub_item_6">#REF!</definedName>
    <definedName name="sub_item_7" localSheetId="2">#REF!</definedName>
    <definedName name="sub_item_7" localSheetId="5">#REF!</definedName>
    <definedName name="sub_item_7" localSheetId="7">#REF!</definedName>
    <definedName name="sub_item_7" localSheetId="8">#REF!</definedName>
    <definedName name="sub_item_7">#REF!</definedName>
    <definedName name="sub_item_8" localSheetId="2">#REF!</definedName>
    <definedName name="sub_item_8" localSheetId="5">#REF!</definedName>
    <definedName name="sub_item_8" localSheetId="7">#REF!</definedName>
    <definedName name="sub_item_8" localSheetId="8">#REF!</definedName>
    <definedName name="sub_item_8">#REF!</definedName>
    <definedName name="sub_item_9" localSheetId="2">#REF!</definedName>
    <definedName name="sub_item_9" localSheetId="5">#REF!</definedName>
    <definedName name="sub_item_9" localSheetId="7">#REF!</definedName>
    <definedName name="sub_item_9" localSheetId="8">#REF!</definedName>
    <definedName name="sub_item_9">#REF!</definedName>
    <definedName name="switch" localSheetId="2">#REF!</definedName>
    <definedName name="switch" localSheetId="8">#REF!</definedName>
    <definedName name="switch">#REF!</definedName>
    <definedName name="T">#REF!</definedName>
    <definedName name="teste">"$#REF!.$A$1:$B$3278"</definedName>
    <definedName name="_xlnm.Print_Titles" localSheetId="5">'CURVA ABC'!$3:$10</definedName>
    <definedName name="_xlnm.Print_Titles" localSheetId="4">PLANILHA_SINTÉTICA!$1:$8</definedName>
    <definedName name="TOTAL_ACU_REF" localSheetId="2">#REF!</definedName>
    <definedName name="TOTAL_ACU_REF" localSheetId="5">#REF!</definedName>
    <definedName name="TOTAL_ACU_REF" localSheetId="7">#REF!</definedName>
    <definedName name="TOTAL_ACU_REF" localSheetId="8">#REF!</definedName>
    <definedName name="TOTAL_ACU_REF">#REF!</definedName>
    <definedName name="TOTAL_ADD" localSheetId="2">#REF!</definedName>
    <definedName name="TOTAL_ADD" localSheetId="5">#REF!</definedName>
    <definedName name="TOTAL_ADD" localSheetId="7">#REF!</definedName>
    <definedName name="TOTAL_ADD" localSheetId="8">#REF!</definedName>
    <definedName name="TOTAL_ADD">#REF!</definedName>
    <definedName name="TOTAL_ADD_ACU" localSheetId="2">#REF!</definedName>
    <definedName name="TOTAL_ADD_ACU" localSheetId="5">#REF!</definedName>
    <definedName name="TOTAL_ADD_ACU" localSheetId="7">#REF!</definedName>
    <definedName name="TOTAL_ADD_ACU" localSheetId="8">#REF!</definedName>
    <definedName name="TOTAL_ADD_ACU">#REF!</definedName>
    <definedName name="TOTAL_REF" localSheetId="2">#REF!</definedName>
    <definedName name="TOTAL_REF" localSheetId="5">#REF!</definedName>
    <definedName name="TOTAL_REF" localSheetId="7">#REF!</definedName>
    <definedName name="TOTAL_REF" localSheetId="8">#REF!</definedName>
    <definedName name="TOTAL_REF">#REF!</definedName>
    <definedName name="TOTAL_RES" localSheetId="2">#REF!</definedName>
    <definedName name="TOTAL_RES" localSheetId="5">#REF!</definedName>
    <definedName name="TOTAL_RES" localSheetId="7">#REF!</definedName>
    <definedName name="TOTAL_RES" localSheetId="8">#REF!</definedName>
    <definedName name="TOTAL_RES">#REF!</definedName>
    <definedName name="TOTAL_RES_ACU" localSheetId="2">#REF!</definedName>
    <definedName name="TOTAL_RES_ACU" localSheetId="5">#REF!</definedName>
    <definedName name="TOTAL_RES_ACU" localSheetId="7">#REF!</definedName>
    <definedName name="TOTAL_RES_ACU" localSheetId="8">#REF!</definedName>
    <definedName name="TOTAL_RES_ACU">#REF!</definedName>
    <definedName name="Z_E9EF4FFF_2A51_4B23_8A33_7F2B85269ACF_.wvu.PrintArea_7">"#REF!"</definedName>
    <definedName name="Z_E9EF4FFF_2A51_4B23_8A33_7F2B85269ACF_.wvu.PrintArea_7_1">"#REF!"</definedName>
    <definedName name="Z_E9EF4FFF_2A51_4B23_8A33_7F2B85269ACF_.wvu.PrintArea_7_2">"#REF!"</definedName>
    <definedName name="Z_E9EF4FFF_2A51_4B23_8A33_7F2B85269ACF_.wvu.PrintArea_7_3">"#REF!"</definedName>
    <definedName name="Z_E9EF4FFF_2A51_4B23_8A33_7F2B85269ACF_.wvu.Rows_2">("#REF!,#REF!,#REF!,#REF!,#REF!,#REF!,#REF!,#REF!,#REF!,#REF!,#REF!,#REF!,#REF!)")</definedName>
    <definedName name="Z_E9EF4FFF_2A51_4B23_8A33_7F2B85269ACF_.wvu.Rows_2_1">("#REF!,#REF!,#REF!,#REF!,#REF!,#REF!,#REF!,#REF!,#REF!,#REF!,#REF!,#REF!,#REF!)")</definedName>
    <definedName name="Z_E9EF4FFF_2A51_4B23_8A33_7F2B85269ACF_.wvu.Rows_2_2">("#REF!,#REF!,#REF!,#REF!,#REF!,#REF!,#REF!,#REF!,#REF!,#REF!,#REF!,#REF!,#REF!)")</definedName>
    <definedName name="Z_E9EF4FFF_2A51_4B23_8A33_7F2B85269ACF_.wvu.Rows_2_3">("#REF!,#REF!,#REF!,#REF!,#REF!,#REF!,#REF!,#REF!,#REF!,#REF!,#REF!,#REF!,#REF!)")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wagnerdeconto</author>
    <author>rubenstrentini</author>
  </authors>
  <commentList>
    <comment ref="F33" authorId="0">
      <text>
        <r>
          <rPr>
            <b/>
            <sz val="9"/>
            <rFont val="Tahoma"/>
            <charset val="134"/>
          </rPr>
          <t>Inserir o Prazo da Obra em dias corridos</t>
        </r>
      </text>
    </comment>
    <comment ref="H35" authorId="1">
      <text>
        <r>
          <rPr>
            <b/>
            <sz val="9"/>
            <rFont val="Tahoma"/>
            <charset val="134"/>
          </rPr>
          <t>Preenchido a partir da aba Resumo</t>
        </r>
      </text>
    </comment>
    <comment ref="H37" authorId="1">
      <text>
        <r>
          <rPr>
            <b/>
            <sz val="9"/>
            <rFont val="Tahoma"/>
            <charset val="134"/>
          </rPr>
          <t>Preenchido a partir da aba Resumo</t>
        </r>
      </text>
    </comment>
  </commentList>
</comments>
</file>

<file path=xl/comments2.xml><?xml version="1.0" encoding="utf-8"?>
<comments xmlns="http://schemas.openxmlformats.org/spreadsheetml/2006/main">
  <authors>
    <author>wagnerdeconto</author>
  </authors>
  <commentList>
    <comment ref="D24" authorId="0">
      <text>
        <r>
          <rPr>
            <sz val="8"/>
            <rFont val="Tahoma"/>
            <charset val="134"/>
          </rPr>
          <t xml:space="preserve">CPRB CONFORME LEI FEDERAL 14.973/24  EM REGIME DE REONERAÇÃO GRADUAL: 80% DA ALÍQUOTA EM 2025.
</t>
        </r>
      </text>
    </comment>
  </commentList>
</comments>
</file>

<file path=xl/comments3.xml><?xml version="1.0" encoding="utf-8"?>
<comments xmlns="http://schemas.openxmlformats.org/spreadsheetml/2006/main">
  <authors>
    <author>diogosuzuki</author>
    <author>Arcilio Jose Augusto dos Santos Ferreira</author>
  </authors>
  <commentList>
    <comment ref="U7" authorId="0">
      <text>
        <r>
          <rPr>
            <sz val="9"/>
            <rFont val="Tahoma"/>
            <charset val="134"/>
          </rPr>
          <t>IGUAL À DATA DA ÚLTIMA PARCELA MEDIDA.</t>
        </r>
      </text>
    </comment>
    <comment ref="L8" authorId="1">
      <text>
        <r>
          <rPr>
            <b/>
            <sz val="9"/>
            <rFont val="Segoe UI"/>
            <charset val="134"/>
          </rPr>
          <t>Incluir Subtotal em cada Subitem</t>
        </r>
      </text>
    </comment>
  </commentList>
</comments>
</file>

<file path=xl/comments4.xml><?xml version="1.0" encoding="utf-8"?>
<comments xmlns="http://schemas.openxmlformats.org/spreadsheetml/2006/main">
  <authors>
    <author>PRED</author>
  </authors>
  <commentList>
    <comment ref="J10" authorId="0">
      <text>
        <r>
          <rPr>
            <b/>
            <sz val="9"/>
            <rFont val="Tahoma"/>
            <charset val="134"/>
          </rPr>
          <t>PRED:
Faixa A até 50% do % acumulado
Faixa B entre 50% e 80% do % acumulado
Faixa C 80% em diante do % acumulado</t>
        </r>
      </text>
    </comment>
  </commentList>
</comments>
</file>

<file path=xl/comments5.xml><?xml version="1.0" encoding="utf-8"?>
<comments xmlns="http://schemas.openxmlformats.org/spreadsheetml/2006/main">
  <authors>
    <author>wagnerdeconto</author>
    <author>Altair  Freire</author>
  </authors>
  <commentList>
    <comment ref="U12" authorId="0">
      <text>
        <r>
          <rPr>
            <sz val="8"/>
            <rFont val="Tahoma"/>
            <charset val="134"/>
          </rPr>
          <t xml:space="preserve">INSERIR NESTA COLUNA VALORES REFERENTES À SOMATÓRIA DOS CUSTOS DOS SUB-ITENS
</t>
        </r>
      </text>
    </comment>
    <comment ref="C28" authorId="1">
      <text>
        <r>
          <rPr>
            <b/>
            <sz val="9"/>
            <rFont val="Tahoma"/>
            <charset val="134"/>
          </rPr>
          <t xml:space="preserve">INSERIR O VALOR CONFORME CARTA PROPOSTA
</t>
        </r>
        <r>
          <rPr>
            <sz val="9"/>
            <rFont val="Tahoma"/>
            <charset val="134"/>
          </rPr>
          <t xml:space="preserve">
</t>
        </r>
      </text>
    </comment>
  </commentList>
</comments>
</file>

<file path=xl/comments6.xml><?xml version="1.0" encoding="utf-8"?>
<comments xmlns="http://schemas.openxmlformats.org/spreadsheetml/2006/main">
  <authors>
    <author>Wagner Deconto</author>
  </authors>
  <commentList>
    <comment ref="C2" authorId="0">
      <text>
        <r>
          <rPr>
            <b/>
            <sz val="9"/>
            <rFont val="Tahoma"/>
            <charset val="134"/>
          </rPr>
          <t>INSERIR SECRETARIA PROPRIETÁRIA DO PRÓPRIO</t>
        </r>
        <r>
          <rPr>
            <sz val="9"/>
            <rFont val="Tahoma"/>
            <charset val="134"/>
          </rPr>
          <t xml:space="preserve">
</t>
        </r>
      </text>
    </comment>
  </commentList>
</comments>
</file>

<file path=xl/sharedStrings.xml><?xml version="1.0" encoding="utf-8"?>
<sst xmlns="http://schemas.openxmlformats.org/spreadsheetml/2006/main" count="1252" uniqueCount="994">
  <si>
    <t>ABATIÁ</t>
  </si>
  <si>
    <t>ADRIANÓPOLIS</t>
  </si>
  <si>
    <t>AGUDOS DO SUL</t>
  </si>
  <si>
    <t>ALMIRANTE TAMANDARÉ</t>
  </si>
  <si>
    <t>ALTAMIRA DO PARANÁ</t>
  </si>
  <si>
    <t>ALTO PARAÍSO</t>
  </si>
  <si>
    <t>ALTO PARANÁ</t>
  </si>
  <si>
    <t>ALTO PIQUIRI</t>
  </si>
  <si>
    <t>Identificação da Obra:</t>
  </si>
  <si>
    <t>ALTÔNIA</t>
  </si>
  <si>
    <t>ALVORADA DO SUL</t>
  </si>
  <si>
    <t>Objeto</t>
  </si>
  <si>
    <t>Reforma Edifício Plaza Centenário</t>
  </si>
  <si>
    <t>Órgão</t>
  </si>
  <si>
    <t>DPE/PR</t>
  </si>
  <si>
    <t>AMAPORÃ</t>
  </si>
  <si>
    <t>Endereço</t>
  </si>
  <si>
    <t>Rua João Gualberto nº 717</t>
  </si>
  <si>
    <t>AMPÉRE</t>
  </si>
  <si>
    <t>ANAHY</t>
  </si>
  <si>
    <t>Município</t>
  </si>
  <si>
    <t>CURITIBA</t>
  </si>
  <si>
    <t>Preço Máximo</t>
  </si>
  <si>
    <t>ANDIRÁ</t>
  </si>
  <si>
    <t>ÂNGULO</t>
  </si>
  <si>
    <t>Área Construída</t>
  </si>
  <si>
    <t>R$ / m²</t>
  </si>
  <si>
    <t>ANTONINA</t>
  </si>
  <si>
    <t>ANTÔNIO OLINTO</t>
  </si>
  <si>
    <t xml:space="preserve">Data </t>
  </si>
  <si>
    <t>APUCARANA</t>
  </si>
  <si>
    <t>ARAPONGAS</t>
  </si>
  <si>
    <t>Identificação do Orçamentista:</t>
  </si>
  <si>
    <t>ARAPOTI</t>
  </si>
  <si>
    <t>ARAPUÃ</t>
  </si>
  <si>
    <t>Nome Completo</t>
  </si>
  <si>
    <t>ARARUNA</t>
  </si>
  <si>
    <t>ARAUCÁRIA</t>
  </si>
  <si>
    <t>Profissão</t>
  </si>
  <si>
    <t>ARIRANHA DO IVAÍ</t>
  </si>
  <si>
    <t>ASSAÍ</t>
  </si>
  <si>
    <t>CREA / CAU N°</t>
  </si>
  <si>
    <t>ASSIS CHATEAUBRIAND</t>
  </si>
  <si>
    <t>ASTORGA</t>
  </si>
  <si>
    <t>ART / RRT N°</t>
  </si>
  <si>
    <t>ATALAIA</t>
  </si>
  <si>
    <t>BALSA NOVA</t>
  </si>
  <si>
    <t>Empresa</t>
  </si>
  <si>
    <t>BANDEIRANTES</t>
  </si>
  <si>
    <t>BARBOSA FERRAZ</t>
  </si>
  <si>
    <t>Telefone</t>
  </si>
  <si>
    <t>BARRACÃO</t>
  </si>
  <si>
    <t>BELA VISTA DA CAROBA</t>
  </si>
  <si>
    <t>E-mail</t>
  </si>
  <si>
    <t>BITURUNA</t>
  </si>
  <si>
    <t>BOA ESPERANÇA</t>
  </si>
  <si>
    <t xml:space="preserve">Check-list da Documentação </t>
  </si>
  <si>
    <t>BOA ESPERANÇA DO IGUAÇU</t>
  </si>
  <si>
    <t>BOA VENTURA DE SÃO ROQUE</t>
  </si>
  <si>
    <t>Documento</t>
  </si>
  <si>
    <t>SIM</t>
  </si>
  <si>
    <t>NÃO</t>
  </si>
  <si>
    <t>BOA VISTA DA APARECIDA</t>
  </si>
  <si>
    <t>BOCAIÚVA DO SUL</t>
  </si>
  <si>
    <t>Folha de Fechamento</t>
  </si>
  <si>
    <t>BOM JESUS DO SUL</t>
  </si>
  <si>
    <t>BOM SUCESSO</t>
  </si>
  <si>
    <t>Folha Resumo</t>
  </si>
  <si>
    <t>Planilha Orçamentária</t>
  </si>
  <si>
    <t>BOM SUCESSO DO SUL</t>
  </si>
  <si>
    <t>BORRAZÓPOLIS</t>
  </si>
  <si>
    <t>Cronograma Físico Financeiro</t>
  </si>
  <si>
    <t>BRAGANEY</t>
  </si>
  <si>
    <t>BRASILÂNDIA DO SUL</t>
  </si>
  <si>
    <t>Composições Complementares (Analítica)</t>
  </si>
  <si>
    <t>CAFEARA</t>
  </si>
  <si>
    <t>CAFELÂNDIA</t>
  </si>
  <si>
    <t xml:space="preserve">Cotações de Insumos / Proposta de Serviços Terceirizados </t>
  </si>
  <si>
    <t>CAFEZAL DO SUL</t>
  </si>
  <si>
    <t>CALIFÓRNIA</t>
  </si>
  <si>
    <t>Curva ABC de Serviços</t>
  </si>
  <si>
    <t>CAMBARÁ</t>
  </si>
  <si>
    <t>CAMBÉ</t>
  </si>
  <si>
    <t>Composição do BDI</t>
  </si>
  <si>
    <t>CAMBIRA</t>
  </si>
  <si>
    <t>CAMPINA DA LAGOA</t>
  </si>
  <si>
    <t>ART ou RRT Quitada</t>
  </si>
  <si>
    <t>CAMPINA DO SIMÃO</t>
  </si>
  <si>
    <t>CAMPINA GRANDE DO SUL</t>
  </si>
  <si>
    <t>Memória de Cálculo do Orçamento</t>
  </si>
  <si>
    <t>CAMPO BONITO</t>
  </si>
  <si>
    <t>CAMPO DO TENENTE</t>
  </si>
  <si>
    <t>Lista de Projetos aprovados utilizados no Orçamento</t>
  </si>
  <si>
    <t>CAMPO LARGO</t>
  </si>
  <si>
    <t>CAMPO MAGRO</t>
  </si>
  <si>
    <t>Termo de Responsabilidade:</t>
  </si>
  <si>
    <t>CAMPO MOURÃO</t>
  </si>
  <si>
    <t>Correto uso dos modelos e da tabela SECID</t>
  </si>
  <si>
    <t>CÂNDIDO DE ABREU</t>
  </si>
  <si>
    <t>CANDÓI</t>
  </si>
  <si>
    <t>Declaração de Liberação do Direito Autoral:</t>
  </si>
  <si>
    <t>CANTAGALO</t>
  </si>
  <si>
    <t>CAPANEMA</t>
  </si>
  <si>
    <t>CARLÓPOLIS</t>
  </si>
  <si>
    <t>CASCAVEL</t>
  </si>
  <si>
    <t>CASTRO</t>
  </si>
  <si>
    <t>Responsável Técnico</t>
  </si>
  <si>
    <t>CATANDUVAS</t>
  </si>
  <si>
    <t>Carimbo e Assinatura</t>
  </si>
  <si>
    <t>CENTENÁRIO DO SUL</t>
  </si>
  <si>
    <t>CERRO AZUL</t>
  </si>
  <si>
    <t>CÉU AZUL</t>
  </si>
  <si>
    <t>CHOPINZINHO</t>
  </si>
  <si>
    <t>CIANORTE</t>
  </si>
  <si>
    <t>CIDADE GAÚCHA</t>
  </si>
  <si>
    <t>CLEVELÂNDIA</t>
  </si>
  <si>
    <t>COLOMBO</t>
  </si>
  <si>
    <t>COLORADO</t>
  </si>
  <si>
    <t>CONGONHINHAS</t>
  </si>
  <si>
    <t>CONSELHEIRO MAIRINCK</t>
  </si>
  <si>
    <t>CONTENDA</t>
  </si>
  <si>
    <t>CORBÉLIA</t>
  </si>
  <si>
    <t>CORNÉLIO PROCÓPIO</t>
  </si>
  <si>
    <t>CORONEL DOMINGOS SOARES</t>
  </si>
  <si>
    <t>CORONEL VIVIDA</t>
  </si>
  <si>
    <t>CORUMBATAÍ DO SUL</t>
  </si>
  <si>
    <t>CRUZ MACHADO</t>
  </si>
  <si>
    <t>CRUZEIRO DO IGUAÇU</t>
  </si>
  <si>
    <t>CRUZEIRO DO OESTE</t>
  </si>
  <si>
    <t>CRUZEIRO DO SUL</t>
  </si>
  <si>
    <t>CRUZMALTINA</t>
  </si>
  <si>
    <t>CURIÚVA</t>
  </si>
  <si>
    <t>DIAMANTE DO NORTE</t>
  </si>
  <si>
    <t>DIAMANTE DO SUL</t>
  </si>
  <si>
    <t>DIAMANTE D'OESTE</t>
  </si>
  <si>
    <t>DOIS VIZINHOS</t>
  </si>
  <si>
    <t>DOURADINA</t>
  </si>
  <si>
    <t>DOUTOR CAMARGO</t>
  </si>
  <si>
    <t>DOUTOR ULYSSES</t>
  </si>
  <si>
    <t>ENÉAS MARQUES</t>
  </si>
  <si>
    <t>ENGENHEIRO BELTRÃO</t>
  </si>
  <si>
    <t>ENTRE RIOS DO OESTE</t>
  </si>
  <si>
    <t>ESPERANÇA NOVA</t>
  </si>
  <si>
    <t>ESPIGÃO ALTO DO IGUAÇU</t>
  </si>
  <si>
    <t>FAROL</t>
  </si>
  <si>
    <t>FAXINAL</t>
  </si>
  <si>
    <t>FAZENDA RIO GRANDE</t>
  </si>
  <si>
    <t>FÊNIX</t>
  </si>
  <si>
    <t>FERNANDES PINHEIRO</t>
  </si>
  <si>
    <t>FIGUEIRA</t>
  </si>
  <si>
    <t>FLOR DA SERRA DO SUL</t>
  </si>
  <si>
    <t>FLORAÍ</t>
  </si>
  <si>
    <t>FLORESTA</t>
  </si>
  <si>
    <t>FLORESTÓPOLIS</t>
  </si>
  <si>
    <t>FLÓRIDA</t>
  </si>
  <si>
    <t>FORMOSA DO OESTE</t>
  </si>
  <si>
    <t>FOZ DO IGUAÇU</t>
  </si>
  <si>
    <t>FOZ DO JORDÃO</t>
  </si>
  <si>
    <t>FRANCISCO ALVES</t>
  </si>
  <si>
    <t>FRANCISCO BELTRÃO</t>
  </si>
  <si>
    <t>GENERAL CARNEIRO</t>
  </si>
  <si>
    <t>GODOY MOREIRA</t>
  </si>
  <si>
    <t>GOIOERÊ</t>
  </si>
  <si>
    <t>GOIOXIM</t>
  </si>
  <si>
    <t>GRANDES RIOS</t>
  </si>
  <si>
    <t>GUAÍRA</t>
  </si>
  <si>
    <t>GUAIRAÇÁ</t>
  </si>
  <si>
    <t>GUAMIRANGA</t>
  </si>
  <si>
    <t>GUAPIRAMA</t>
  </si>
  <si>
    <t>GUAPOREMA</t>
  </si>
  <si>
    <t>GUARACI</t>
  </si>
  <si>
    <t>GUARANIAÇU</t>
  </si>
  <si>
    <t>GUARAPUAVA</t>
  </si>
  <si>
    <t>GUARAQUEÇABA</t>
  </si>
  <si>
    <t>GUARATUBA</t>
  </si>
  <si>
    <t>HONÓRIO SERPA</t>
  </si>
  <si>
    <t>IBAITI</t>
  </si>
  <si>
    <t>IBEMA</t>
  </si>
  <si>
    <t>IBIPORÃ</t>
  </si>
  <si>
    <t>ICARAÍMA</t>
  </si>
  <si>
    <t>IGUARAÇU</t>
  </si>
  <si>
    <t>IGUATU</t>
  </si>
  <si>
    <t>IMBAÚ</t>
  </si>
  <si>
    <t>IMBITUVA</t>
  </si>
  <si>
    <t>INÁCIO MARTINS</t>
  </si>
  <si>
    <t>INAJÁ</t>
  </si>
  <si>
    <t>INDIANÓPOLIS</t>
  </si>
  <si>
    <t>IPIRANGA</t>
  </si>
  <si>
    <t>IPORÃ</t>
  </si>
  <si>
    <t>IRACEMA DO OESTE</t>
  </si>
  <si>
    <t>IRATI</t>
  </si>
  <si>
    <t>IRETAMA</t>
  </si>
  <si>
    <t>ITAGUAJÉ</t>
  </si>
  <si>
    <t>ITAIPULÂNDIA</t>
  </si>
  <si>
    <t>ITAMBARACÁ</t>
  </si>
  <si>
    <t>ITAMBÉ</t>
  </si>
  <si>
    <t>ITAPEJARA D'OESTE</t>
  </si>
  <si>
    <t>ITAPERUÇU</t>
  </si>
  <si>
    <t>ITAÚNA DO SUL</t>
  </si>
  <si>
    <t>IVAÍ</t>
  </si>
  <si>
    <t>IVAIPORÃ</t>
  </si>
  <si>
    <t>IVATÉ</t>
  </si>
  <si>
    <t>IVATUBA</t>
  </si>
  <si>
    <t>JABOTI</t>
  </si>
  <si>
    <t>JACAREZINHO</t>
  </si>
  <si>
    <t>JAGUAPITÃ</t>
  </si>
  <si>
    <t>JAGUARIAÍVA</t>
  </si>
  <si>
    <t>JANDAIA DO SUL</t>
  </si>
  <si>
    <t>JANIÓPOLIS</t>
  </si>
  <si>
    <t>JAPIRA</t>
  </si>
  <si>
    <t>JAPURÁ</t>
  </si>
  <si>
    <t>JARDIM ALEGRE</t>
  </si>
  <si>
    <t>JARDIM OLINDA</t>
  </si>
  <si>
    <t>JATAIZINHO</t>
  </si>
  <si>
    <t>JESUÍTAS</t>
  </si>
  <si>
    <t>JOAQUIM TÁVORA</t>
  </si>
  <si>
    <t>JUNDIAÍ DO SUL</t>
  </si>
  <si>
    <t>JURANDA</t>
  </si>
  <si>
    <t>JUSSARA</t>
  </si>
  <si>
    <t>KALORÉ</t>
  </si>
  <si>
    <t>LAPA</t>
  </si>
  <si>
    <t>LARANJAL</t>
  </si>
  <si>
    <t>LARANJEIRAS DO SUL</t>
  </si>
  <si>
    <t>LEÓPOLIS</t>
  </si>
  <si>
    <t>LIDIANÓPOLIS</t>
  </si>
  <si>
    <t>LINDOESTE</t>
  </si>
  <si>
    <t>LOANDA</t>
  </si>
  <si>
    <t>LOBATO</t>
  </si>
  <si>
    <t>LONDRINA</t>
  </si>
  <si>
    <t>LUIZIANA</t>
  </si>
  <si>
    <t>LUNARDELLI</t>
  </si>
  <si>
    <t>LUPIONÓPOLIS</t>
  </si>
  <si>
    <t>MALLET</t>
  </si>
  <si>
    <t>MAMBORÊ</t>
  </si>
  <si>
    <t>MANDAGUAÇU</t>
  </si>
  <si>
    <t>MANDAGUARI</t>
  </si>
  <si>
    <t>MANDIRITUBA</t>
  </si>
  <si>
    <t>MANFRINÓPOLIS</t>
  </si>
  <si>
    <t>MANGUEIRINHA</t>
  </si>
  <si>
    <t>MANOEL RIBAS</t>
  </si>
  <si>
    <t>MARECHAL CÂNDIDO RONDON</t>
  </si>
  <si>
    <t>MARIA HELENA</t>
  </si>
  <si>
    <t>MARIALVA</t>
  </si>
  <si>
    <t>MARILÂNDIA DO SUL</t>
  </si>
  <si>
    <t>MARILENA</t>
  </si>
  <si>
    <t>MARILUZ</t>
  </si>
  <si>
    <t>MARINGÁ</t>
  </si>
  <si>
    <t>MARIÓPOLIS</t>
  </si>
  <si>
    <t>MARIPÁ</t>
  </si>
  <si>
    <t>MARMELEIRO</t>
  </si>
  <si>
    <t>MARQUINHO</t>
  </si>
  <si>
    <t>MARUMBI</t>
  </si>
  <si>
    <t>MATELÂNDIA</t>
  </si>
  <si>
    <t>MATINHOS</t>
  </si>
  <si>
    <t>MATO RICO</t>
  </si>
  <si>
    <t>MAUÁ DA SERRA</t>
  </si>
  <si>
    <t>MEDIANEIRA</t>
  </si>
  <si>
    <t>MERCEDES</t>
  </si>
  <si>
    <t>MIRADOR</t>
  </si>
  <si>
    <t>MIRASELVA</t>
  </si>
  <si>
    <t>MISSAL</t>
  </si>
  <si>
    <t>MOREIRA SALES</t>
  </si>
  <si>
    <t>MORRETES</t>
  </si>
  <si>
    <t>MUNHOZ DE MELO</t>
  </si>
  <si>
    <t>NOSSA SENHORA DAS GRAÇAS</t>
  </si>
  <si>
    <t>NOVA ALIANÇA DO IVAÍ</t>
  </si>
  <si>
    <t>NOVA AMÉRICA DA COLINA</t>
  </si>
  <si>
    <t>NOVA AURORA</t>
  </si>
  <si>
    <t>NOVA CANTU</t>
  </si>
  <si>
    <t>NOVA ESPERANÇA</t>
  </si>
  <si>
    <t>NOVA ESPERANÇA DO SUDOESTE</t>
  </si>
  <si>
    <t>NOVA FÁTIMA</t>
  </si>
  <si>
    <t>NOVA LARANJEIRAS</t>
  </si>
  <si>
    <t>NOVA LONDRINA</t>
  </si>
  <si>
    <t>NOVA OLÍMPIA</t>
  </si>
  <si>
    <t>NOVA PRATA DO IGUAÇU</t>
  </si>
  <si>
    <t>NOVA SANTA BÁRBARA</t>
  </si>
  <si>
    <t>NOVA SANTA ROSA</t>
  </si>
  <si>
    <t>NOVA TEBAS</t>
  </si>
  <si>
    <t>NOVO ITACOLOMI</t>
  </si>
  <si>
    <t>ORTIGUEIRA</t>
  </si>
  <si>
    <t>OURIZONA</t>
  </si>
  <si>
    <t>OURO VERDE DO OESTE</t>
  </si>
  <si>
    <t>PAIÇANDU</t>
  </si>
  <si>
    <t>PALMAS</t>
  </si>
  <si>
    <t>PALMEIRA</t>
  </si>
  <si>
    <t>PALMITAL</t>
  </si>
  <si>
    <t>PALOTINA</t>
  </si>
  <si>
    <t>PARAÍSO DO NORTE</t>
  </si>
  <si>
    <t>PARANACITY</t>
  </si>
  <si>
    <t>PARANAGUÁ</t>
  </si>
  <si>
    <t>PARANAPOEMA</t>
  </si>
  <si>
    <t>PARANAVAÍ</t>
  </si>
  <si>
    <t>PATO BRAGADO</t>
  </si>
  <si>
    <t>PATO BRANCO</t>
  </si>
  <si>
    <t>PAULA FREITAS</t>
  </si>
  <si>
    <t>PAULO FRONTIN</t>
  </si>
  <si>
    <t>PEABIRU</t>
  </si>
  <si>
    <t>PEROBAL</t>
  </si>
  <si>
    <t>PÉROLA</t>
  </si>
  <si>
    <t>PÉROLA D'OESTE</t>
  </si>
  <si>
    <t>PIÊN</t>
  </si>
  <si>
    <t>PINHAIS</t>
  </si>
  <si>
    <t>PINHAL DE SÃO BENTO</t>
  </si>
  <si>
    <t>PINHALÃO</t>
  </si>
  <si>
    <t>PINHÃO</t>
  </si>
  <si>
    <t>PIRAÍ DO SUL</t>
  </si>
  <si>
    <t>PIRAQUARA</t>
  </si>
  <si>
    <t>PITANGA</t>
  </si>
  <si>
    <t>PITANGUEIRAS</t>
  </si>
  <si>
    <t>PLANALTINA DO PARANÁ</t>
  </si>
  <si>
    <t>PLANALTO</t>
  </si>
  <si>
    <t>PONTA GROSSA</t>
  </si>
  <si>
    <t>PONTAL DO PARANÁ</t>
  </si>
  <si>
    <t>PORECATU</t>
  </si>
  <si>
    <t>PORTO AMAZONAS</t>
  </si>
  <si>
    <t>PORTO BARREIRO</t>
  </si>
  <si>
    <t>PORTO RICO</t>
  </si>
  <si>
    <t>PORTO VITÓRIA</t>
  </si>
  <si>
    <t>PRADO FERREIRA</t>
  </si>
  <si>
    <t>PRANCHITA</t>
  </si>
  <si>
    <t>PRESIDENTE CASTELO BRANCO</t>
  </si>
  <si>
    <t>PRIMEIRO DE MAIO</t>
  </si>
  <si>
    <t>PRUDENTÓPOLIS</t>
  </si>
  <si>
    <t>QUARTO CENTENÁRIO</t>
  </si>
  <si>
    <t>QUATIGUÁ</t>
  </si>
  <si>
    <t>QUATRO BARRAS</t>
  </si>
  <si>
    <t>QUATRO PONTES</t>
  </si>
  <si>
    <t>QUEDAS DO IGUAÇU</t>
  </si>
  <si>
    <t>QUERÊNCIA DO NORTE</t>
  </si>
  <si>
    <t>QUINTA DO SOL</t>
  </si>
  <si>
    <t>QUITANDINHA</t>
  </si>
  <si>
    <t>RAMILÂNDIA</t>
  </si>
  <si>
    <t>RANCHO ALEGRE</t>
  </si>
  <si>
    <t>RANCHO ALEGRE D'OESTE</t>
  </si>
  <si>
    <t>REALEZA</t>
  </si>
  <si>
    <t>REBOUÇAS</t>
  </si>
  <si>
    <t>RENASCENÇA</t>
  </si>
  <si>
    <t>RESERVA</t>
  </si>
  <si>
    <t>RESERVA DO IGUAÇU</t>
  </si>
  <si>
    <t>RIBEIRÃO CLARO</t>
  </si>
  <si>
    <t>RIBEIRÃO DO PINHAL</t>
  </si>
  <si>
    <t>RIO AZUL</t>
  </si>
  <si>
    <t>RIO BOM</t>
  </si>
  <si>
    <t>RIO BONITO DO IGUAÇU</t>
  </si>
  <si>
    <t>RIO BRANCO DO IVAÍ</t>
  </si>
  <si>
    <t>RIO BRANCO DO SUL</t>
  </si>
  <si>
    <t>RIO NEGRO</t>
  </si>
  <si>
    <t>ROLÂNDIA</t>
  </si>
  <si>
    <t>RONCADOR</t>
  </si>
  <si>
    <t>RONDON</t>
  </si>
  <si>
    <t>ROSÁRIO DO IVAÍ</t>
  </si>
  <si>
    <t>SABÁUDIA</t>
  </si>
  <si>
    <t>SALGADO FILHO</t>
  </si>
  <si>
    <t>SALTO DO ITARARÉ</t>
  </si>
  <si>
    <t>SALTO DO LONTRA</t>
  </si>
  <si>
    <t>SANTA AMÉLIA</t>
  </si>
  <si>
    <t>SANTA CECÍLIA DO PAVÃO</t>
  </si>
  <si>
    <t>SANTA CRUZ DE MONTE CASTELO</t>
  </si>
  <si>
    <t>SANTA FÉ</t>
  </si>
  <si>
    <t>SANTA HELENA</t>
  </si>
  <si>
    <t>SANTA INÊS</t>
  </si>
  <si>
    <t>SANTA ISABEL DO IVAÍ</t>
  </si>
  <si>
    <t>SANTA IZABEL DO OESTE</t>
  </si>
  <si>
    <t>SANTA LÚCIA</t>
  </si>
  <si>
    <t>SANTA MARIA DO OESTE</t>
  </si>
  <si>
    <t>SANTA MARIANA</t>
  </si>
  <si>
    <t>SANTA MÔNICA</t>
  </si>
  <si>
    <t>SANTA TEREZA DO OESTE</t>
  </si>
  <si>
    <t>SANTA TEREZINHA DE ITAIPU</t>
  </si>
  <si>
    <t>SANTANA DO ITARARÉ</t>
  </si>
  <si>
    <t>SANTO ANTÔNIO DA PLATINA</t>
  </si>
  <si>
    <t>SANTO ANTÔNIO DO CAIUÁ</t>
  </si>
  <si>
    <t>SANTO ANTÔNIO DO PARAÍSO</t>
  </si>
  <si>
    <t>SANTO ANTÔNIO DO SUDOESTE</t>
  </si>
  <si>
    <t>SANTO INÁCIO</t>
  </si>
  <si>
    <t>SÃO CARLOS DO IVAÍ</t>
  </si>
  <si>
    <t>SÃO JERÔNIMO DA SERRA</t>
  </si>
  <si>
    <t>SÃO JOÃO</t>
  </si>
  <si>
    <t>SÃO JOÃO DO CAIUÁ</t>
  </si>
  <si>
    <t>SÃO JOÃO DO IVAÍ</t>
  </si>
  <si>
    <t>SÃO JOÃO DO TRIUNFO</t>
  </si>
  <si>
    <t>SÃO JORGE DO IVAÍ</t>
  </si>
  <si>
    <t>SÃO JORGE DO PATROCÍNIO</t>
  </si>
  <si>
    <t>SÃO JORGE D'OESTE</t>
  </si>
  <si>
    <t>SÃO JOSÉ DA BOA VISTA</t>
  </si>
  <si>
    <t>SÃO JOSÉ DAS PALMEIRAS</t>
  </si>
  <si>
    <t>SÃO JOSÉ DOS PINHAIS</t>
  </si>
  <si>
    <t>SÃO MANOEL DO PARANÁ</t>
  </si>
  <si>
    <t>SÃO MATEUS DO SUL</t>
  </si>
  <si>
    <t>SÃO MIGUEL DO IGUAÇU</t>
  </si>
  <si>
    <t>SÃO PEDRO DO IGUAÇU</t>
  </si>
  <si>
    <t>SÃO PEDRO DO IVAÍ</t>
  </si>
  <si>
    <t>SÃO PEDRO DO PARANÁ</t>
  </si>
  <si>
    <t>SÃO SEBASTIÃO DA AMOREIRA</t>
  </si>
  <si>
    <t>SÃO TOMÉ</t>
  </si>
  <si>
    <t>SAPOPEMA</t>
  </si>
  <si>
    <t>SARANDI</t>
  </si>
  <si>
    <t>SAUDADE DO IGUAÇU</t>
  </si>
  <si>
    <t>SENGÉS</t>
  </si>
  <si>
    <t>SERRANÓPOLIS DO IGUAÇU</t>
  </si>
  <si>
    <t>SERTANEJA</t>
  </si>
  <si>
    <t>SERTANÓPOLIS</t>
  </si>
  <si>
    <t>SIQUEIRA CAMPOS</t>
  </si>
  <si>
    <t>SULINA</t>
  </si>
  <si>
    <t>TAMARANA</t>
  </si>
  <si>
    <t>TAMBOARA</t>
  </si>
  <si>
    <t>TAPEJARA</t>
  </si>
  <si>
    <t>TAPIRA</t>
  </si>
  <si>
    <t>TEIXEIRA SOARES</t>
  </si>
  <si>
    <t>TELÊMACO BORBA</t>
  </si>
  <si>
    <t>TERRA BOA</t>
  </si>
  <si>
    <t>TERRA RICA</t>
  </si>
  <si>
    <t>TERRA ROXA</t>
  </si>
  <si>
    <t>TIBAGI</t>
  </si>
  <si>
    <t>TIJUCAS DO SUL</t>
  </si>
  <si>
    <t>TOLEDO</t>
  </si>
  <si>
    <t>TOMAZINA</t>
  </si>
  <si>
    <t>TRÊS BARRAS DO PARANÁ</t>
  </si>
  <si>
    <t>TUNAS DO PARANÁ</t>
  </si>
  <si>
    <t>TUNEIRAS DO OESTE</t>
  </si>
  <si>
    <t>TUPÃSSI</t>
  </si>
  <si>
    <t>TURVO</t>
  </si>
  <si>
    <t>UBIRATÃ</t>
  </si>
  <si>
    <t>UMUARAMA</t>
  </si>
  <si>
    <t>UNIÃO DA VITÓRIA</t>
  </si>
  <si>
    <t>UNIFLOR</t>
  </si>
  <si>
    <t>URAÍ</t>
  </si>
  <si>
    <t>VENTANIA</t>
  </si>
  <si>
    <t>VERA CRUZ DO OESTE</t>
  </si>
  <si>
    <t>VERÊ</t>
  </si>
  <si>
    <t>VIRMOND</t>
  </si>
  <si>
    <t>VITORINO</t>
  </si>
  <si>
    <t>WENCESLAU BRAZ</t>
  </si>
  <si>
    <t>XAMBRÊ</t>
  </si>
  <si>
    <t>AMPLIAÇÃO</t>
  </si>
  <si>
    <t>CONSTRUÇÃO</t>
  </si>
  <si>
    <t xml:space="preserve"> </t>
  </si>
  <si>
    <t>FABRICAÇÃO</t>
  </si>
  <si>
    <t>RECUPERAÇÃO</t>
  </si>
  <si>
    <t>REFORMA</t>
  </si>
  <si>
    <t>REPAROS</t>
  </si>
  <si>
    <t>CONSERVAÇÃO</t>
  </si>
  <si>
    <t>FOLHA RESUMO PARA FECHAMENTO DE ORÇAMENTO</t>
  </si>
  <si>
    <t>DATA:</t>
  </si>
  <si>
    <t>DEMOLIÇÃO</t>
  </si>
  <si>
    <t>PRÓPRIO:</t>
  </si>
  <si>
    <t>TIPO DE OBRA/SERVIÇO:</t>
  </si>
  <si>
    <t>INSTALAÇÃO</t>
  </si>
  <si>
    <t>ENDEREÇO:</t>
  </si>
  <si>
    <t>MUNICÍPIO:</t>
  </si>
  <si>
    <t>MANUTENÇÃO</t>
  </si>
  <si>
    <t>ORGÃO:</t>
  </si>
  <si>
    <t>PROTOCOLO:</t>
  </si>
  <si>
    <t>MONTAGEM</t>
  </si>
  <si>
    <t>OPERAÇÃO</t>
  </si>
  <si>
    <t>Nº LEVANTº:</t>
  </si>
  <si>
    <t>ORGANIZADO POR:</t>
  </si>
  <si>
    <t>CONSERTO</t>
  </si>
  <si>
    <t>RESPONSÁVEL TÉCNICO:</t>
  </si>
  <si>
    <t>CREA / CAU:</t>
  </si>
  <si>
    <t>NÚCLEO REGIONAL DAS CIDADES</t>
  </si>
  <si>
    <t>ART / RRT N°:</t>
  </si>
  <si>
    <t>OBSERVAÇÃO:</t>
  </si>
  <si>
    <t>CUSTO (R$)</t>
  </si>
  <si>
    <t>BDI (%)</t>
  </si>
  <si>
    <t>VALOR COM BDI (R$)</t>
  </si>
  <si>
    <t>Custo dos Serviços Convencionais</t>
  </si>
  <si>
    <t>Custos dos Serviços de Natureza Específica</t>
  </si>
  <si>
    <t>Custo Total da Obra</t>
  </si>
  <si>
    <t>Valor Total da Obra com BDI</t>
  </si>
  <si>
    <t xml:space="preserve">Lista de serviços considerados de Natureza Específica: </t>
  </si>
  <si>
    <t>Prazo de execução :</t>
  </si>
  <si>
    <t>DIAS CORRIDOS</t>
  </si>
  <si>
    <t>Relatório MAT+MO :</t>
  </si>
  <si>
    <t xml:space="preserve">MATERIAL = </t>
  </si>
  <si>
    <t xml:space="preserve">MÃO-DE-OBRA = </t>
  </si>
  <si>
    <t>Referencial utilizado:</t>
  </si>
  <si>
    <t>SINAPI FEVEREIRO DE 2025 -  DESONERADA</t>
  </si>
  <si>
    <t>Data-base:</t>
  </si>
  <si>
    <t>Vigência: SECID - MARÇO DE 2025</t>
  </si>
  <si>
    <t>Resolução SECID N°027/2025</t>
  </si>
  <si>
    <t>_________________________</t>
  </si>
  <si>
    <t>_______________________</t>
  </si>
  <si>
    <t>__________________________</t>
  </si>
  <si>
    <t>Resp. Aprovação</t>
  </si>
  <si>
    <t xml:space="preserve">Gerente </t>
  </si>
  <si>
    <t>PRAZO DE OBRA:</t>
  </si>
  <si>
    <t>COMPOSIÇÃO DE BDI PARA EDIFICAÇÕES DESONERADA</t>
  </si>
  <si>
    <t>Vigência: 01/12/2015</t>
  </si>
  <si>
    <t>CUSTO TOTAL DO SERVIÇO (R$):</t>
  </si>
  <si>
    <t>ITEM</t>
  </si>
  <si>
    <t>DISCRIMINAÇÃO</t>
  </si>
  <si>
    <t>VALOR (R$)</t>
  </si>
  <si>
    <t>TAXA (%)</t>
  </si>
  <si>
    <t>OBSERVAÇÃO</t>
  </si>
  <si>
    <t>SITUAÇÃO DO INTERVALO ADMISSIVEL</t>
  </si>
  <si>
    <t>PARCELAS DO BDI (%)</t>
  </si>
  <si>
    <t>1 Quartil</t>
  </si>
  <si>
    <t xml:space="preserve">Médio </t>
  </si>
  <si>
    <t>3 Quartil</t>
  </si>
  <si>
    <t>AC - ADMINISTRAÇÃO CENTRAL</t>
  </si>
  <si>
    <t>AC</t>
  </si>
  <si>
    <t>ADMINISTRAÇÃO CENTRAL</t>
  </si>
  <si>
    <t>SG - SEGUROS + GARANTIA</t>
  </si>
  <si>
    <t>SG</t>
  </si>
  <si>
    <t>SEGUROS + GARANTIA</t>
  </si>
  <si>
    <t>R - RISCOS</t>
  </si>
  <si>
    <t>R</t>
  </si>
  <si>
    <t>RISCOS</t>
  </si>
  <si>
    <t>DF - DESPESAS FINANCEIRAS</t>
  </si>
  <si>
    <t>DF</t>
  </si>
  <si>
    <t>DESPESAS FINANCEIRAS</t>
  </si>
  <si>
    <t>L - LUCRO BRUTO</t>
  </si>
  <si>
    <t>L</t>
  </si>
  <si>
    <t>LUCRO BRUTO</t>
  </si>
  <si>
    <t>I - IMPOSTOS</t>
  </si>
  <si>
    <t>I</t>
  </si>
  <si>
    <t>IMPOSTOS</t>
  </si>
  <si>
    <t>6.1</t>
  </si>
  <si>
    <t>PIS</t>
  </si>
  <si>
    <t>6.2</t>
  </si>
  <si>
    <t>COFINS</t>
  </si>
  <si>
    <t>6.3</t>
  </si>
  <si>
    <t>ISS (CONFORME LEGISLAÇÃO MUNICIPAL)</t>
  </si>
  <si>
    <t>6.4</t>
  </si>
  <si>
    <t>CONTRIB.PREV. SOBRE REC. BRUTA - CPRB</t>
  </si>
  <si>
    <t>TOTAL DO BDI (R$)</t>
  </si>
  <si>
    <t>Parâmetros do Acórdão 2.622/2013 - Plenário</t>
  </si>
  <si>
    <t>PREÇO DE VENDA (R$)</t>
  </si>
  <si>
    <t>Sem CPRB</t>
  </si>
  <si>
    <t>Com CPRB</t>
  </si>
  <si>
    <t>COMPOSIÇÃO DE BDI PARA EQUIPAMENTOS E SERVIÇOS DE NATUREZA ESPECÍFICA</t>
  </si>
  <si>
    <t>CUSTO TOTAL NATUREZA ESPECÍFICA (R$):</t>
  </si>
  <si>
    <t>Equação Acordão TCU 2.622/2013 - Plenário</t>
  </si>
  <si>
    <t>Onde:</t>
  </si>
  <si>
    <t>AC: taxa de administração central;</t>
  </si>
  <si>
    <t>S: taxa de seguros;</t>
  </si>
  <si>
    <t>G: taxa de garantias;</t>
  </si>
  <si>
    <t>R: taxa de riscos;</t>
  </si>
  <si>
    <t>DF: taxa de despesas financeiras;</t>
  </si>
  <si>
    <t>L: taxa de lucro/remuneração;</t>
  </si>
  <si>
    <t>I: taxa de incidência de impostos (PIS, COFINS, ISS, CPRB).</t>
  </si>
  <si>
    <t xml:space="preserve">
</t>
  </si>
  <si>
    <t>OBRA:</t>
  </si>
  <si>
    <t>RESP. TÉCNICO:</t>
  </si>
  <si>
    <t>ÓRGÃO PROP.:</t>
  </si>
  <si>
    <t>BDI:</t>
  </si>
  <si>
    <t>BDI DIFERENCIADO:</t>
  </si>
  <si>
    <t>DESCRIÇÃO</t>
  </si>
  <si>
    <t>SEM BDI</t>
  </si>
  <si>
    <t>TOTAL COM BDI</t>
  </si>
  <si>
    <t>%</t>
  </si>
  <si>
    <t>MATERIAL</t>
  </si>
  <si>
    <t>MÃO DE OBRA</t>
  </si>
  <si>
    <t>TOTAL</t>
  </si>
  <si>
    <t>TOTAL (R$) SERVIÇOS</t>
  </si>
  <si>
    <t>RESUMO DOS SERVIÇOS DE NATUREZA ESPECÍFICA</t>
  </si>
  <si>
    <t>TOTAL (R$) NATUREZA ESPECIFICA</t>
  </si>
  <si>
    <r>
      <rPr>
        <b/>
        <sz val="12"/>
        <color indexed="8"/>
        <rFont val="Calibri"/>
        <charset val="134"/>
      </rPr>
      <t>TOTAL (R$) GERAL DA OBRA</t>
    </r>
  </si>
  <si>
    <t>PERCENTAGEM (%)</t>
  </si>
  <si>
    <t>-</t>
  </si>
  <si>
    <t>PRAZO DE EXECUÇÃO (DIAS CORRIDOS):</t>
  </si>
  <si>
    <t>Ass. Responsável pelo Orçamento</t>
  </si>
  <si>
    <t>Carimbo</t>
  </si>
  <si>
    <t>PLANILHA DE SERVIÇOS SINTÉTICA NÃO DESONERADA</t>
  </si>
  <si>
    <t>DEFENSORIA PÚBLICA DO ESTADO DO PARANÁ</t>
  </si>
  <si>
    <t>PROTOCOLO Nº:</t>
  </si>
  <si>
    <t>DIRETORIA DE ENGENHARIA E ARQUITETURA - DEA</t>
  </si>
  <si>
    <t>Nº de COLUNAS</t>
  </si>
  <si>
    <t>MUNICIPIO:</t>
  </si>
  <si>
    <t>TOTAL MEDIDO</t>
  </si>
  <si>
    <t>TABELAS DE REFERÊNCIA:  SINAPI/PR (FEVEREIRO/2025) E SECID (MARÇO/2025) NÃO DESONERADA</t>
  </si>
  <si>
    <t>LEVANTAMENTO Nº:</t>
  </si>
  <si>
    <t>ART N°:</t>
  </si>
  <si>
    <t>ACUMULADO</t>
  </si>
  <si>
    <t>REG. CREA:</t>
  </si>
  <si>
    <t>MEDIÇÃO</t>
  </si>
  <si>
    <t>1ª</t>
  </si>
  <si>
    <t xml:space="preserve"> MEDIÇÃO</t>
  </si>
  <si>
    <t>xx/xx/xxxx</t>
  </si>
  <si>
    <t>VALOR R$ A MEDIR /
DIFERENÇA DE TRUNCARONDAMENTO</t>
  </si>
  <si>
    <t>CÓDIGO DO SERVIÇO</t>
  </si>
  <si>
    <t>DESCRIÇÃO DO SERVIÇO</t>
  </si>
  <si>
    <t>UNIDADE DE MEDIDA</t>
  </si>
  <si>
    <t>QUANTI DADE</t>
  </si>
  <si>
    <t>CUSTO UNITÁRIO</t>
  </si>
  <si>
    <t xml:space="preserve">CUSTO TOTAL </t>
  </si>
  <si>
    <t>SUBTOTAL</t>
  </si>
  <si>
    <t>COMENTÁRIOS</t>
  </si>
  <si>
    <t>QUANT.</t>
  </si>
  <si>
    <t>CUSTO</t>
  </si>
  <si>
    <t>QUANTIDADE A MEDIR</t>
  </si>
  <si>
    <t>ADMINISTRAÇÃO LOCAL</t>
  </si>
  <si>
    <t>1.1</t>
  </si>
  <si>
    <t>COMP 001</t>
  </si>
  <si>
    <t>ADMINISTRAÇÃO LOCAL DE OBRA - COMPOSTA DE ENGENHEIRO CIVIL JUNIOR E MESTRE DE OBRAS EM TEMPO INTEGRAL</t>
  </si>
  <si>
    <t>SERVIÇOS PRELIMINARES</t>
  </si>
  <si>
    <t>2.1</t>
  </si>
  <si>
    <t>FORNECIMENTO E INSTALAÇÃO DE PLACA DE OBRA COM CHAPA GALVANIZADA E ESTRUTURA DE MADEIRA. AF_03/2022_PS</t>
  </si>
  <si>
    <t>M2</t>
  </si>
  <si>
    <t>2.2</t>
  </si>
  <si>
    <t>COMP 004</t>
  </si>
  <si>
    <t>LOCACAO DE ANDAIME METALICO TUBULAR DE ENCAIXE, TIPO DE TORRE, CADA PAINEL COM LARGURA DE 1 ATE 1,5 M E ALTURA DE *1,00* M, INCLUINDO DIAGONAL, BARRAS DE LIGACAO, SAPATAS OU RODIZIOS E DEMAIS ITENS NECESSARIOS A MONTAGEM (COM MONTAGEM)</t>
  </si>
  <si>
    <t>MXMES</t>
  </si>
  <si>
    <t>2.3</t>
  </si>
  <si>
    <t>APLICAÇÃO DE LONA PLÁSTICA PARA EXECUÇÃO DE PAVIMENTOS DE CONCRETO. AF_04/2022</t>
  </si>
  <si>
    <t>2.4</t>
  </si>
  <si>
    <t>TAPUME COM COMPENSADO DE MADEIRA. AF_03/2024</t>
  </si>
  <si>
    <t>2.5</t>
  </si>
  <si>
    <t>COMP 012</t>
  </si>
  <si>
    <t>PROTEÇÃO PARA ACABAMENTOS E PISOS (FORNECIMENTO E INSTALAÇÃO)</t>
  </si>
  <si>
    <t>2.6</t>
  </si>
  <si>
    <t>COMP 013</t>
  </si>
  <si>
    <t>FITAS PARA SINALIZAÇÃO E ISOLAMENTO (FORNECIMENTO E INSTALAÇÃO)</t>
  </si>
  <si>
    <t>UN</t>
  </si>
  <si>
    <t>2.7</t>
  </si>
  <si>
    <t>COMP 008</t>
  </si>
  <si>
    <t>CAÇAMBA PARA ENTULHOS 5M³</t>
  </si>
  <si>
    <t>DIA</t>
  </si>
  <si>
    <t>REMOÇÕES E DEMOLIÇÕES</t>
  </si>
  <si>
    <t>3.1</t>
  </si>
  <si>
    <t>REMOÇÃO DE FORRO DE GESSO, DE FORMA MANUAL, SEM REAPROVEITAMENTO. AF_09/2023</t>
  </si>
  <si>
    <t>3.2</t>
  </si>
  <si>
    <t>REMOÇÃO DE CHAPAS E PERFIS DE DRYWALL, DE FORMA MANUAL, SEM REAPROVEITAMENTO. AF_09/2023</t>
  </si>
  <si>
    <t>3.3</t>
  </si>
  <si>
    <t>REMOÇÃO DE PORTAS, DE FORMA MANUAL, SEM REAPROVEITAMENTO. AF_09/2023</t>
  </si>
  <si>
    <t>3.4</t>
  </si>
  <si>
    <t>REMOÇÃO DE INTERRUPTORES/TOMADAS ELÉTRICAS, DE FORMA MANUAL, SEM REAPROVEITAMENTO. AF_09/2023</t>
  </si>
  <si>
    <t>3.5</t>
  </si>
  <si>
    <t>REMOÇÃO DE CABOS ELÉTRICOS, COM SEÇÃO MAIOR QUE 2,5 MM² E MENOR QUE 10 MM², DE FORMA MANUAL, SEM REAPROVEITAMENTO. AF_09/2023</t>
  </si>
  <si>
    <t>M</t>
  </si>
  <si>
    <t>3.6</t>
  </si>
  <si>
    <t>REMOÇÃO DE LOUÇAS, DE FORMA MANUAL, SEM REAPROVEITAMENTO. AF_09/2023</t>
  </si>
  <si>
    <t>3.7</t>
  </si>
  <si>
    <t>REMOÇÃO DE METAIS SANITÁRIOS, DE FORMA MANUAL, SEM REAPROVEITAMENTO. AF_09/2023</t>
  </si>
  <si>
    <t>PAREDES E RODAPÉS</t>
  </si>
  <si>
    <t>4.1</t>
  </si>
  <si>
    <t>PAREDE COM SISTEMA EM CHAPAS DE GESSO PARA DRYWALL, USO INTERNO, COM DUAS FACES SIMPLES E ESTRUTURA METÁLICA COM GUIAS SIMPLES PARA PAREDES COM ÁREA LÍQUIDA MAIOR OU IGUAL A 6 M2, COM VÃOS. AF_07/2023_PS</t>
  </si>
  <si>
    <t>4.2</t>
  </si>
  <si>
    <t>COMP 002</t>
  </si>
  <si>
    <t>INSTALAÇÃO DE ISOLAMENTO COM LÃ DE ROCHA EM 
PAREDES DRYWALL. AF_06/2017 (densidade 32kg/m³; espessura 
50mm)</t>
  </si>
  <si>
    <t>4.3</t>
  </si>
  <si>
    <t>RODAPÉ EM POLIESTIRENO, ALTURA 5 CM. AF_09/2020</t>
  </si>
  <si>
    <t>DIVISÓRIAS ESPECIAIS</t>
  </si>
  <si>
    <t>5.1</t>
  </si>
  <si>
    <t>COMP 036</t>
  </si>
  <si>
    <t>DIVISÓRIA CEGA LINHA MODULAR 85MM DE ESPESSURA DO TIPO SAQUE FRONTAL, COM PERFIS DE ALUMÍNIO. PAINEL DUPLO EM MDF 15MM, COM ACABAMENTO MELAMÍNICO, COM ISOLAMENTO ACÚSTICO 44/46dB. (CORES CONFORME PROJETO) - FORNECIMENTO E INSTALAÇÃO</t>
  </si>
  <si>
    <t>5.2</t>
  </si>
  <si>
    <t>COMP 037</t>
  </si>
  <si>
    <t>DIVISÓRIA LINHA MODULAR 85MM DE ESPESSURA, COM PERFIL EM ALUMÍNIO (SUP. E INF.) COM VEDAÇÃO EM BORRACHAS OCULTAS. ENTRE VIDROS COM PERFIL EM POLICARBONATO TRASNPARENTE PARA MELHOR ACÚSTICA. VIDRO DUPLO 8MM TEMPERADO. SISTEMA DE PERSIANAS EM ALUMÍNIO COM 25MM COM ACIONAMENTO MANUAL. (CORES CONFORME PROJETO) - FORNECIMENTO E INSTALAÇÃO</t>
  </si>
  <si>
    <t>5.3</t>
  </si>
  <si>
    <t>COMP 038</t>
  </si>
  <si>
    <t>DIVISÓRIA LINHA MODULAR 85MM DE ESPESSURA, COM PERFIL EM ALUMÍNIO (SUP. E INF.) COM VEDAÇÃO EM BORRACHAS OCULTAS. ENTRE VIDROS COM PERFIL EM POLICARBONATO TRASNPARENTE PARA MELHOR ACÚSTICA. VIDRO DUPLO 8MM TEMPERADO. PAINEL DUPLO EM MDF DE 15MM COM ACABAMENTO MELAMÍNICO. SISTEMA DE PERSIANAS EM ALUMÍNIO COM 25MM COM ACIONAMENTO MANUAL. (CORES CONFORME PROJETO) - FORNECIMENTO E INSTALAÇÃO</t>
  </si>
  <si>
    <t>5.4</t>
  </si>
  <si>
    <t>COMP 039</t>
  </si>
  <si>
    <t>PORTA DE GIRO CEGA SIMPLES, COM 42MM DE ESPESSURA TOTAL, FORMULADA EM MDF DUPLO, COM INTERIOR EM LÃ DE ROCHA DE 25MM. REQUADROS E BATENTES EM ALUMÍNIO, COM FECHADURA E DOBRADIÇAS - FORNECIMENTO E INSTALAÇÃO</t>
  </si>
  <si>
    <t>5.5</t>
  </si>
  <si>
    <t>COMP 041</t>
  </si>
  <si>
    <t>PORTA DE GIRO SIMPLES, COM 42MM DE ESPESSURA TOTAL, FORMULADA EM VIDRO DUPLO TEMPERADO INCOLOR 6MM. COM REQUADROS E BATENTES EM ALUMÍNIO, COM FECHADURA E DOBRADIÇAS. COM PERSIANAS INTERNAS - FORNECIMENTO E INSTALAÇÃO</t>
  </si>
  <si>
    <t>5.6</t>
  </si>
  <si>
    <t>COMP 042</t>
  </si>
  <si>
    <t>PORTA DE GIRO CEGA DUPLA, COM 42MM DE ESPESSURA TOTAL, FORMULADA EM MDF DUPLO, COM INTERIOR EM LÃ DE ROCHA DE 25MM. REQUADROS E BATENTES EM ALUMÍNIO, COM FECHADURA E DOBRADIÇAS - FORNECIMENTO E INSTALAÇÃO</t>
  </si>
  <si>
    <t>5.7</t>
  </si>
  <si>
    <t>COMP 046</t>
  </si>
  <si>
    <t>PORTA DE CORRER CEGA COM 42MM DE ESPESSURA TOTAL, FORMULADA EM MDF DUPLO, COM INTERIOR EM LÃ DE ROCHA DE 25MM. REQUADROS E BATENTES EM ALUMÍNIO, COM FECHADURA E DOBRADIÇAS</t>
  </si>
  <si>
    <t>FORROS</t>
  </si>
  <si>
    <t>FORRO EM DRYWALL, PARA AMBIENTES COMERCIAIS, INCLUSIVE ESTRUTURA BIRECIONAL DE FIXAÇÃO. AF_08/2023_PS</t>
  </si>
  <si>
    <t>COMP 014</t>
  </si>
  <si>
    <t xml:space="preserve">PLACA DE FORRO EM LÃ DE VIDRO REVESTIDA EM FILME VINÍLICO BRANCO. RESISTÊNCIA A FOGO IIA, ISOLAMENTO ACÚSTICO COM NRC DE 0,56, CLASSE ACÚSTICA D. - FORNECIMENTO E INSTALAÇÃO  </t>
  </si>
  <si>
    <t xml:space="preserve">PORTAS </t>
  </si>
  <si>
    <t>7.1</t>
  </si>
  <si>
    <t>KIT DE PORTA-PRONTA DE MADEIRA EM ACABAMENTO MELAMÍNICO BRANCO, FOLHA LEVE OU MÉDIA, 90X210, EXCLUSIVE FECHADURA, FIXAÇÃO COM PREENCHIMENTO TOTAL DE ESPUMA EXPANSIVA - FORNECIMENTO E INSTALAÇÃO. AF_12/2019</t>
  </si>
  <si>
    <t>7.2</t>
  </si>
  <si>
    <t>FECHADURA DE EMBUTIR PARA PORTAS INTERNAS, COMPLETA, ACABAMENTO PADRÃO MÉDIO, COM EXECUÇÃO DE FURO - FORNECIMENTO E INSTALAÇÃO. AF_12/2019</t>
  </si>
  <si>
    <t>7.3</t>
  </si>
  <si>
    <t>COMP 009</t>
  </si>
  <si>
    <t>PLACAS EM CHAPA DE AÇO GALVANIZADA PARA PROTEÇÃO DA BASE DA PORTA EM BANHEIRO PCD (60CM X 90CM) - FORNECIMENTO E INSTALAÇÃO</t>
  </si>
  <si>
    <t>7.4</t>
  </si>
  <si>
    <t>PUXADOR PARA PCD, FIXADO NA PORTA - FORNECIMENTO E INSTALAÇÃO. AF_01/2020</t>
  </si>
  <si>
    <t>PISO</t>
  </si>
  <si>
    <t>8.1</t>
  </si>
  <si>
    <t>PISO PODOTÁTIL DE ALERTA OU DIRECIONAL, DE BORRACHA, ASSENTADO SOBRE ARGAMASSA. AF_05/2020</t>
  </si>
  <si>
    <t>PINTURA</t>
  </si>
  <si>
    <t>9.1</t>
  </si>
  <si>
    <t>PINTURA LÁTEX ACRÍLICA PREMIUM, APLICAÇÃO MANUAL EM PAREDES, DUAS DEMÃOS. AF_04/2023</t>
  </si>
  <si>
    <t>9.2</t>
  </si>
  <si>
    <t>PINTURA LÁTEX ACRÍLICA PREMIUM, APLICAÇÃO MANUAL EM TETO, DUAS DEMÃOS. AF_04/2023</t>
  </si>
  <si>
    <t>9.3</t>
  </si>
  <si>
    <t>EMASSAMENTO COM MASSA LÁTEX, APLICAÇÃO EM TETO, DUAS DEMÃOS, LIXAMENTO MANUAL. AF_04/2023</t>
  </si>
  <si>
    <t>9.4</t>
  </si>
  <si>
    <t>EMASSAMENTO COM MASSA LÁTEX, APLICAÇÃO EM PAREDE, DUAS DEMÃOS, LIXAMENTO MANUAL. AF_04/2023</t>
  </si>
  <si>
    <t>INSTALAÇÕES ELÉTRICAS, LÓGICAS E ILUMINAÇÃO</t>
  </si>
  <si>
    <t>10.1</t>
  </si>
  <si>
    <t>COMP 044</t>
  </si>
  <si>
    <t>RASGO LINEAR MANUAL EM DRYWALL PARA ELETRODUTOS</t>
  </si>
  <si>
    <t>10.2</t>
  </si>
  <si>
    <t>COMP 045</t>
  </si>
  <si>
    <t xml:space="preserve">RECOMPOSIÇÃO DE ABERTURAS EM DRYWALL </t>
  </si>
  <si>
    <t>10.3</t>
  </si>
  <si>
    <t>RASGO LINEAR MANUAL EM ALVENARIA, PARA ELETRODUTOS, DIÂMETROS MENORES OU IGUAIS A 40 MM. AF_09/2023</t>
  </si>
  <si>
    <t>10.4</t>
  </si>
  <si>
    <t>CHUMBAMENTO LINEAR EM ALVENARIA PARA ELETRODUTOS COM DIÂMETROS MENORES OU IGUAIS A 40 MM. AF_09/2023</t>
  </si>
  <si>
    <t>10.5</t>
  </si>
  <si>
    <t>QUEBRA EM ALVENARIA PARA INSTALAÇÃO DE CAIXA DE TOMADA (4X4 OU 4X2). AF_09/2023</t>
  </si>
  <si>
    <t>10.6</t>
  </si>
  <si>
    <t>CAIXA RETANGULAR 4" X 2" ALTA (2,00 M DO PISO), PVC, INSTALADA EM PAREDE - FORNECIMENTO E INSTALAÇÃO. AF_03/2023</t>
  </si>
  <si>
    <t>10.7</t>
  </si>
  <si>
    <t>CAIXA RETANGULAR 4" X 2" BAIXA (0,30 M DO PISO), PVC, INSTALADA EM PAREDE - FORNECIMENTO E INSTALAÇÃO. AF_03/2023</t>
  </si>
  <si>
    <t>10.8</t>
  </si>
  <si>
    <t>CAIXA RETANGULAR 4" X 2" MÉDIA (1,30 M DO PISO), PVC, INSTALADA EM PAREDE - FORNECIMENTO E INSTALAÇÃO. AF_03/2023</t>
  </si>
  <si>
    <t>10.9</t>
  </si>
  <si>
    <t>CAIXA RETANGULAR 4" X 4" BAIXA (0,30 M DO PISO), PVC, INSTALADA EM PAREDE - FORNECIMENTO E INSTALAÇÃO. AF_03/2023</t>
  </si>
  <si>
    <t>10.10</t>
  </si>
  <si>
    <t>ELETRODUTO FLEXÍVEL CORRUGADO, PVC, DN 25 MM (3/4"), PARA CIRCUITOS TERMINAIS, INSTALADO EM FORRO - FORNECIMENTO E INSTALAÇÃO. AF_03/2023</t>
  </si>
  <si>
    <t>10.11</t>
  </si>
  <si>
    <t>ELETRODUTO FLEXÍVEL CORRUGADO, PVC, DN 25 MM (3/4"), PARA CIRCUITOS TERMINAIS, INSTALADO EM PAREDE - FORNECIMENTO E INSTALAÇÃO. AF_03/2023</t>
  </si>
  <si>
    <t>10.12</t>
  </si>
  <si>
    <t>ELETRODUTO FLEXÍVEL CORRUGADO, PVC, DN 32 MM (1"), PARA CIRCUITOS TERMINAIS, INSTALADO EM FORRO - FORNECIMENTO E INSTALAÇÃO. AF_03/2023</t>
  </si>
  <si>
    <t>10.13</t>
  </si>
  <si>
    <t>ELETRODUTO FLEXÍVEL CORRUGADO, PVC, DN 32 MM (1"), PARA CIRCUITOS TERMINAIS, INSTALADO EM PAREDE - FORNECIMENTO E INSTALAÇÃO. AF_03/2023</t>
  </si>
  <si>
    <t>10.14</t>
  </si>
  <si>
    <t>ELETRODUTO FLEXÍVEL CORRUGADO, PEAD, DN 40 MM (1 1/4"), PARA CIRCUITOS TERMINAIS, INSTALADO EM PAREDE - FORNECIMENTO E INSTALAÇÃO. AF_03/2023</t>
  </si>
  <si>
    <t>10.15</t>
  </si>
  <si>
    <t>ELETRODUTO FLEXÍVEL CORRUGADO, PEAD, DN 63 (2"), PARA REDE ENTERRADA DE DISTRIBUIÇÃO DE ENERGIA ELÉTRICA - FORNECIMENTO E INSTALAÇÃO. AF_12/2021</t>
  </si>
  <si>
    <t>10.16</t>
  </si>
  <si>
    <t>CONDULETE DE PVC, TIPO E, PARA ELETRODUTO DE PVC SOLDÁVEL DN 32 MM (1''), APARENTE - FORNECIMENTO E INSTALAÇÃO. AF_10/2022</t>
  </si>
  <si>
    <t>10.17</t>
  </si>
  <si>
    <t>CONDULETE DE PVC, TIPO C, PARA ELETRODUTO DE PVC SOLDÁVEL DN 32 MM (1''), APARENTE - FORNECIMENTO E INSTALAÇÃO. AF_10/2022</t>
  </si>
  <si>
    <t>10.18</t>
  </si>
  <si>
    <t>ELETRODUTO RÍGIDO SOLDÁVEL, PVC, DN 32 MM (1"), APARENTE - FORNECIMENTO E INSTALAÇÃO. AF_10/2022</t>
  </si>
  <si>
    <t>10.19</t>
  </si>
  <si>
    <t>INTERRUPTOR SIMPLES (1 MÓDULO), 10A/250V, INCLUINDO SUPORTE E PLACA - FORNECIMENTO E INSTALAÇÃO. AF_03/2023</t>
  </si>
  <si>
    <t>10.20</t>
  </si>
  <si>
    <t>INTERRUPTOR SIMPLES (2 MÓDULOS), 10A/250V, INCLUINDO SUPORTE E PLACA - FORNECIMENTO E INSTALAÇÃO. AF_03/2023</t>
  </si>
  <si>
    <t>10.21</t>
  </si>
  <si>
    <t>INTERRUPTOR SIMPLES (3 MÓDULOS), 10A/250V, INCLUINDO SUPORTE E PLACA - FORNECIMENTO E INSTALAÇÃO. AF_03/2023</t>
  </si>
  <si>
    <t>10.22</t>
  </si>
  <si>
    <t>TOMADA BAIXA DE EMBUTIR (1 MÓDULO), 2P+T 10 A, INCLUINDO SUPORTE E PLACA - FORNECIMENTO E INSTALAÇÃO. AF_03/2023</t>
  </si>
  <si>
    <t>10.23</t>
  </si>
  <si>
    <t>TOMADA MÉDIA DE EMBUTIR (1 MÓDULO), 2P+T 10 A, INCLUINDO SUPORTE E PLACA - FORNECIMENTO E INSTALAÇÃO. AF_03/2023</t>
  </si>
  <si>
    <t>10.24</t>
  </si>
  <si>
    <t>TOMADA BAIXA DE EMBUTIR (3 MÓDULOS), 2P+T 10 A, INCLUINDO SUPORTE E PLACA - FORNECIMENTO E INSTALAÇÃO. AF_03/2023</t>
  </si>
  <si>
    <t>10.25</t>
  </si>
  <si>
    <t>TOMADA MÉDIA DE EMBUTIR (1 MÓDULO), 2P+T 20 A, SEM SUPORTE E SEM PLACA - FORNECIMENTO E INSTALAÇÃO. AF_03/2023</t>
  </si>
  <si>
    <t>10.26</t>
  </si>
  <si>
    <t>TOMADA BAIXA DE EMBUTIR (1 MÓDULO), 2P+T 20 A, INCLUINDO SUPORTE E PLACA - FORNECIMENTO E INSTALAÇÃO. AF_03/2023</t>
  </si>
  <si>
    <t>10.27</t>
  </si>
  <si>
    <t>TOMADA BAIXA DE EMBUTIR (4 MÓDULOS), 2P+T 10 A, INCLUINDO SUPORTE E PLACA - FORNECIMENTO E INSTALAÇÃO. AF_03/2023</t>
  </si>
  <si>
    <t>10.28</t>
  </si>
  <si>
    <t>TOMADA BAIXA DE EMBUTIR (6 MÓDULOS), 2P+T 10 A, INCLUINDO SUPORTE E PLACA - FORNECIMENTO E INSTALAÇÃO. AF_03/2023</t>
  </si>
  <si>
    <t>10.29</t>
  </si>
  <si>
    <t>TOMADA DE REDE RJ45 - FORNECIMENTO E INSTALAÇÃO. AF_11/2019</t>
  </si>
  <si>
    <t>10.30</t>
  </si>
  <si>
    <t>COMP 031</t>
  </si>
  <si>
    <t xml:space="preserve">TOMADA DE REDE RJ45 (2 MÓDULOS) INCLUINDO SUPORTE E PLACA - FORNECIMENTO E INSTALAÇÃO. </t>
  </si>
  <si>
    <t>10.31</t>
  </si>
  <si>
    <t>COMP 032</t>
  </si>
  <si>
    <t xml:space="preserve">TOMADA DE REDE RJ45 (4 MÓDULOS) INCLUINDO SUPORTE E PLACA - FORNECIMENTO E INSTALAÇÃO. </t>
  </si>
  <si>
    <t>10.32</t>
  </si>
  <si>
    <t>COMP 033</t>
  </si>
  <si>
    <t xml:space="preserve">TOMADA DE REDE RJ45 (6 MÓDULOS) INCLUINDO SUPORTE E PLACA - FORNECIMENTO E INSTALAÇÃO. </t>
  </si>
  <si>
    <t>10.33</t>
  </si>
  <si>
    <t>COMP 034</t>
  </si>
  <si>
    <t>ESPELHO / PLACA CEGA 4" X 2", PARA INSTALACAO DE TOMADAS E INTERRUPTORES - FORNECIMENTO E INSTALAÇÃO</t>
  </si>
  <si>
    <t>10.34</t>
  </si>
  <si>
    <t>COMP 035</t>
  </si>
  <si>
    <t>ESPELHO / PLACA CEGA 4" X 4", PARA INSTALACAO DE TOMADAS E INTERRUPTORES - FORNECIMENTO E INSTALAÇÃO</t>
  </si>
  <si>
    <t>10.35</t>
  </si>
  <si>
    <t>COMP 003</t>
  </si>
  <si>
    <t>LUMINÁRIA DE EMBUTIR PARA 4 LÂMPADAS TUBULARES LED T8 60 CM 9W 4000k - FORNECIMENTO E INSTALAÇÃO. (COM LÂMPADAS)</t>
  </si>
  <si>
    <t>10.36</t>
  </si>
  <si>
    <t>LUMINÁRIA TIPO PLAFON CIRCULAR, DE SOBREPOR, COM LED DE 12/13 W - FORNECIMENTO E INSTALAÇÃO. AF_09/2024</t>
  </si>
  <si>
    <t>10.37</t>
  </si>
  <si>
    <t>COMP 043</t>
  </si>
  <si>
    <t>KIT SPOT SUSPENSO COM TRILHO, SPOT E LÂMPADAS - FORNECIMENTO E INSTALAÇÃO</t>
  </si>
  <si>
    <t>10.38</t>
  </si>
  <si>
    <t>DISJUNTOR MONOPOLAR TIPO DIN, CORRENTE NOMINAL DE 10A - FORNECIMENTO E INSTALAÇÃO. AF_10/2020</t>
  </si>
  <si>
    <t>10.39</t>
  </si>
  <si>
    <t>DISJUNTOR MONOPOLAR TIPO DIN, CORRENTE NOMINAL DE 16A - FORNECIMENTO E INSTALAÇÃO. AF_10/2020</t>
  </si>
  <si>
    <t>10.40</t>
  </si>
  <si>
    <t>DISJUNTOR MONOPOLAR TIPO DIN, CORRENTE NOMINAL DE 20A - FORNECIMENTO E INSTALAÇÃO. AF_10/2020</t>
  </si>
  <si>
    <t>10.41</t>
  </si>
  <si>
    <t>DISJUNTOR MONOPOLAR TIPO DIN, CORRENTE NOMINAL DE 25A - FORNECIMENTO E INSTALAÇÃO. AF_10/2020</t>
  </si>
  <si>
    <t>10.42</t>
  </si>
  <si>
    <t>DISJUNTOR TERMOMAGNÉTICO TRIPOLAR , CORRENTE NOMINAL DE 125A - FORNECIMENTO E INSTALAÇÃO. AF_10/2020</t>
  </si>
  <si>
    <t>10.43</t>
  </si>
  <si>
    <t>DISJUNTOR BIPOLAR TIPO DIN, CORRENTE NOMINAL DE 32A - FORNECIMENTO E INSTALAÇÃO. AF_10/2020</t>
  </si>
  <si>
    <t>10.44</t>
  </si>
  <si>
    <t>COMP 015</t>
  </si>
  <si>
    <t>DISPOSITIVO DR 2 POLOS, SENSIBILIDADE DE 30MA, CORRENTE DE 25 A TIPO AC</t>
  </si>
  <si>
    <t>10.45</t>
  </si>
  <si>
    <t>COMP 047</t>
  </si>
  <si>
    <t>DISPOSITIVO DPS 1 POLO 20 KA TIPO AC</t>
  </si>
  <si>
    <t>10.46</t>
  </si>
  <si>
    <t>QUADRO DE DISTRIBUIÇÃO DE ENERGIA EM CHAPA DE AÇO GALVANIZADO, DE EMBUTIR, COM BARRAMENTO TRIFÁSICO, PARA 30 DISJUNTORES DIN 150A - FORNECIMENTO E INSTALAÇÃO. AF_10/2020</t>
  </si>
  <si>
    <t>10.47</t>
  </si>
  <si>
    <t>COMP 048</t>
  </si>
  <si>
    <t>CONECTOR EMENDA ELÉTRICO 2P DE 0,14MM ATÉ 4MM (REF: TIPO WAGO)</t>
  </si>
  <si>
    <t>10.48</t>
  </si>
  <si>
    <t>CABO DE COBRE FLEXÍVEL ISOLADO, 2,5 MM², ANTI-CHAMA 0,6/1,0 KV, PARA CIRCUITOS TERMINAIS - FORNECIMENTO E INSTALAÇÃO. AF_03/2023</t>
  </si>
  <si>
    <t>10.49</t>
  </si>
  <si>
    <t>CABO DE COBRE FLEXÍVEL ISOLADO, 4 MM², ANTI-CHAMA 0,6/1,0 KV, PARA CIRCUITOS TERMINAIS - FORNECIMENTO E INSTALAÇÃO. AF_03/2023</t>
  </si>
  <si>
    <t>10.50</t>
  </si>
  <si>
    <t>CABO DE COBRE FLEXÍVEL ISOLADO, 6 MM², ANTI-CHAMA 0,6/1,0 KV, PARA CIRCUITOS TERMINAIS - FORNECIMENTO E INSTALAÇÃO. AF_03/2023</t>
  </si>
  <si>
    <t>10.51</t>
  </si>
  <si>
    <t>CABO DE COBRE FLEXÍVEL ISOLADO, 35 MM², 0,6/1,0 KV, PARA REDE AÉREA DE DISTRIBUIÇÃO DE ENERGIA ELÉTRICA DE BAIXA TENSÃO - FORNECIMENTO E INSTALAÇÃO. AF_07/2020</t>
  </si>
  <si>
    <t>10.52</t>
  </si>
  <si>
    <t>CABO ELETRÔNICO CATEGORIA 6, INSTALADO EM EDIFICAÇÃO INSTITUCIONAL - FORNECIMENTO E INSTALAÇÃO. AF_11/2019</t>
  </si>
  <si>
    <t>10.53</t>
  </si>
  <si>
    <t>COMP 028</t>
  </si>
  <si>
    <t>CABO DE FIBRA ÓTICA INTERNA/EXTERNA 12 MULTIMODO 50/125 MICROMETRO PRETA INCLUSO FUSÃO DE FIBRA - FORNECIMENTO E INSTALAÇÃO</t>
  </si>
  <si>
    <t>10.54</t>
  </si>
  <si>
    <t>COMP 010</t>
  </si>
  <si>
    <t>ELETROCALHA LISA OU PERFURADA EM AÇO GALVANIZADO, 
LARGURA 200MM E ALTURA 50MM, INCLUSIVE EMENDA E FIXAÇÃO -
FORNECIMENTO E INSTALAÇÃO</t>
  </si>
  <si>
    <t>10.55</t>
  </si>
  <si>
    <t>COMP 016</t>
  </si>
  <si>
    <t>CURVA HORIZONTAL 90º, PARA ELETROCALHA, LISA OU PERFURADA 
EM AÇO GALVANIZADO, LARGURA DE 200MM E ALTURA DE 50MM -
FORNECIMENTO E INSTALAÇÃO</t>
  </si>
  <si>
    <t>10.56</t>
  </si>
  <si>
    <t>COMP 017</t>
  </si>
  <si>
    <t>TÊ HORIZONTAL 90º, PARA ELETROCALHA, LISA OU PERFURADA EM 
AÇO GALVANIZADO, LARGURA DE 200MM E ALTURA DE 50MM -
FORNECIMENTO E INSTALAÇÃO</t>
  </si>
  <si>
    <t>10.57</t>
  </si>
  <si>
    <t>COMP 018</t>
  </si>
  <si>
    <t>PERFILADO PERFURADO SIMPLES 38X38, CHAPA 22 - FORNECIMENTO E INSTALAÇÃO</t>
  </si>
  <si>
    <t>10.58</t>
  </si>
  <si>
    <t>COMP 029</t>
  </si>
  <si>
    <t>ATIVAÇÃO DE PONTO DE REDE COM TECNOLOGIA MULTIPONTO E FORNECIMENTO DE LAUDO (POR PONTO)</t>
  </si>
  <si>
    <t>EQUIPAMENTOS DE LÓGICA</t>
  </si>
  <si>
    <t>11.1</t>
  </si>
  <si>
    <t>RACK FECHADO PARA SERVIDOR - FORNECIMENTO E INSTALAÇÃO. AF_11/2019</t>
  </si>
  <si>
    <t>11.2</t>
  </si>
  <si>
    <t>COMP 030</t>
  </si>
  <si>
    <t>RACK FECHADO 44UX1070MM PARA SERVIDOR  - FORNECIMENTO E 
INSTALAÇÃO</t>
  </si>
  <si>
    <t>11.3</t>
  </si>
  <si>
    <t>PATCH PANEL 24 PORTAS, CATEGORIA 6 - FORNECIMENTO E INSTALAÇÃO. AF_11/2019</t>
  </si>
  <si>
    <t>11.4</t>
  </si>
  <si>
    <t>COMP 011</t>
  </si>
  <si>
    <t>SWITCH GERENCIÁVEL 48 PORTAS FIBRA ÓTICA - FORNECIMENTO E INSTALAÇÃO</t>
  </si>
  <si>
    <t>11.5</t>
  </si>
  <si>
    <t>COMP 007</t>
  </si>
  <si>
    <t>PATCH CORD (CABO DE REDE), CATEGORIA 6 (CAT 6) UTP, 23 AWG, 4 PARES, EXTENSAO DE 2,50 M    - FORNECIMENTO  E INSTALAÇÃO</t>
  </si>
  <si>
    <t>11.6</t>
  </si>
  <si>
    <t>COMP 006</t>
  </si>
  <si>
    <t xml:space="preserve">RÉGUA DE TOMADA 12 TOMADAS 20A - FORNECIMENTO </t>
  </si>
  <si>
    <t>11.7</t>
  </si>
  <si>
    <t>COMP 019</t>
  </si>
  <si>
    <t>ORGANIZADOR DE CABO 1U - FORNECIMENTO E INSTALAÇÃO</t>
  </si>
  <si>
    <t>11.8</t>
  </si>
  <si>
    <t>COMP 020</t>
  </si>
  <si>
    <t xml:space="preserve"> GBIC - MÓDULO TRASCSCEPTOR ÓPTICO SFP+ 10GBASE-SR (MULTI-MODO)-FORNECIMENTO E INSTALAÇÃO</t>
  </si>
  <si>
    <t>11.9</t>
  </si>
  <si>
    <t>COMP 021</t>
  </si>
  <si>
    <t>FRENTE FALSA 1U PARA RACK - FORNECIEMENTO E INSTALAÇÃO</t>
  </si>
  <si>
    <t>11.10</t>
  </si>
  <si>
    <t>COMP 022</t>
  </si>
  <si>
    <t>DIO DE PAREDE (MINI DISTRIBUIDOR) - 06 PORTAS LC DUPLEX(MM) - FORNECIMENTO E INSTALAÇÃO</t>
  </si>
  <si>
    <t>11.11</t>
  </si>
  <si>
    <t>COMP 023</t>
  </si>
  <si>
    <t>DIO (DISTRIBUIDOR) - 24 PORTAS LC DUPLEX(MM) - FORNECIMENTO E INSTALAÇÃO</t>
  </si>
  <si>
    <t>11.12</t>
  </si>
  <si>
    <t>COMP 024</t>
  </si>
  <si>
    <t>BANDEJA DE FIXAÇÃO FRONTAL 1U PARA RACK -FORNECIMENTO E INSTALAÇÃO</t>
  </si>
  <si>
    <t>11.13</t>
  </si>
  <si>
    <t>COMP 025</t>
  </si>
  <si>
    <t>CORDÃO ÓPTICO DUPLEX (PATCH CORD ÓPTICO) LC-LC OM3 3M - FORNECIMENTO E INSTALAÇÃO</t>
  </si>
  <si>
    <t>11.14</t>
  </si>
  <si>
    <t>COMP 026</t>
  </si>
  <si>
    <t>NOBREAK 1500VA SENOIDAL PURO, RACK RT</t>
  </si>
  <si>
    <t>11.15</t>
  </si>
  <si>
    <t>COMP 027</t>
  </si>
  <si>
    <t>KIT PORCA GAIOLA E PARAFUSO COM ARRUELA M5 ZINCADO (PCTE 100 UNID) FORNECIMENTO E INSTALAÇÃO</t>
  </si>
  <si>
    <t>LIMPEZA</t>
  </si>
  <si>
    <t>12.1</t>
  </si>
  <si>
    <t>COMP 005</t>
  </si>
  <si>
    <t>LIMPEZA FINAL DE OBRA</t>
  </si>
  <si>
    <t>QUANTIDADE TOTAL</t>
  </si>
  <si>
    <t>CUSTO TOTAL</t>
  </si>
  <si>
    <t xml:space="preserve">CUSTO TOTAL ACUMULADO </t>
  </si>
  <si>
    <t>% DO ITEM</t>
  </si>
  <si>
    <t>% ACUMULADO</t>
  </si>
  <si>
    <t>FAIXA</t>
  </si>
  <si>
    <t>MODELO DE CRONOGRAMA PARA SER UTILIZADO QUANDO SE TRATAR APENAS DE UM TIPO DE OBRA. QUANDO HOUVER REPAROS E MELHORIAS NA MESMA OBRA, ELABORAR CRONOGRAMAS SEPARADOS</t>
  </si>
  <si>
    <t>TIPO OBRA:</t>
  </si>
  <si>
    <t>PRAZO EXECUÇÃO</t>
  </si>
  <si>
    <t>BDI</t>
  </si>
  <si>
    <t>BDI DIFERENCIADO</t>
  </si>
  <si>
    <t>SERVIÇOS</t>
  </si>
  <si>
    <t>% NO PERIODO</t>
  </si>
  <si>
    <t>VALOR</t>
  </si>
  <si>
    <t>ÍNDICE</t>
  </si>
  <si>
    <t>SERVIÇO</t>
  </si>
  <si>
    <t>PLANILHA</t>
  </si>
  <si>
    <t>C/ BDI</t>
  </si>
  <si>
    <t>S/ BDI</t>
  </si>
  <si>
    <t>SERVIÇOS DE NATUREZA ESPECÍFICA</t>
  </si>
  <si>
    <t>VALOR DA PARCELA DETERMINADA COM BASE NO PREÇO MÁXIMO</t>
  </si>
  <si>
    <t>VALOR PROPOSTO</t>
  </si>
  <si>
    <t xml:space="preserve"> DESCONTO PROPOSTO  /  VALOR DAS PARCELAS</t>
  </si>
  <si>
    <t>TOTAL ACUMULADO COM O DESCONTO PROPOSTO</t>
  </si>
  <si>
    <t>EMPRESA:</t>
  </si>
  <si>
    <t>TERMO DE RESPONSABILIDADE</t>
  </si>
  <si>
    <t>O profissional signatário deste, abaixo identificado, se responsabiliza pelo atendimento integral do contido na legislação, que determinam os procedimentos para elaboração e apresentação de orçamentos/projetos, bem como pelo correto uso dos modelos e tabelas vigentes. O objeto deste Termo refere-se à correspondente ART/RRT abaixo</t>
  </si>
  <si>
    <t>ART/RRT nº :</t>
  </si>
  <si>
    <t>CREA:</t>
  </si>
  <si>
    <t>______________________________</t>
  </si>
  <si>
    <t>TERMO DE LIBERAÇÃO DOS DIREITOS AUTORAIS</t>
  </si>
  <si>
    <t>O profissional signatário deste, abaixo identificado, concede à SECID a liberação dos direitos autorais relativos às composições de serviços por ele elaboradas correspondente a ART/RRT abaixo</t>
  </si>
  <si>
    <t>RELAÇÃO DE PROJETOS ORÇADOS</t>
  </si>
  <si>
    <t>RES. TÉCNICO:</t>
  </si>
  <si>
    <t>ID</t>
  </si>
  <si>
    <t>DATA DE RECEBIMENTO</t>
  </si>
  <si>
    <t>Nº DAS FOLHAS</t>
  </si>
  <si>
    <t>TÍTULO</t>
  </si>
  <si>
    <t>NOME DO ARQUIVO</t>
  </si>
  <si>
    <t>VERSÃO REVISÃO</t>
  </si>
  <si>
    <t>RECEBIDO ORÇAMENTISTA</t>
  </si>
  <si>
    <t>RECEBIDO 
FISCALIZAÇÃO</t>
  </si>
  <si>
    <t>PROJETOS ARQUITETÔNICOS</t>
  </si>
  <si>
    <t>PROJETOS ESTRUTURAIS</t>
  </si>
  <si>
    <t>ENCARGOS SOCIAIS SOBRE CUSTOS DA MÃO DE OBRA HORISTA E MENSALISTA</t>
  </si>
  <si>
    <t>Resolução SECID N° 027/2025</t>
  </si>
  <si>
    <t>Vigência a partir de: JANEIRO/2025</t>
  </si>
  <si>
    <t>ENCARGOS SOCIAIS SOBRE A MÃO DE OBRA (DESONERADA)</t>
  </si>
  <si>
    <t>CÓDIGO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</si>
  <si>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</si>
  <si>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</si>
  <si>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</si>
  <si>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</si>
  <si>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</si>
  <si>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</si>
  <si>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</si>
  <si>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</si>
  <si>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</si>
  <si>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</si>
  <si>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</si>
  <si>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</si>
  <si>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</si>
  <si>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</si>
  <si>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</si>
  <si>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</si>
  <si>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</si>
  <si>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</si>
  <si>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</si>
  <si>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</si>
  <si>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</si>
  <si>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</si>
  <si>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dos Encargos Sociais Básicos</t>
  </si>
  <si>
    <t>GRUPO B</t>
  </si>
  <si>
    <t>B1</t>
  </si>
  <si>
    <t>Repouso Semanal Remunerado</t>
  </si>
  <si>
    <t>Não incide</t>
  </si>
  <si>
    <t>B2</t>
  </si>
  <si>
    <t>Feriados</t>
  </si>
  <si>
    <t>B3</t>
  </si>
  <si>
    <t>Auxílio-Enfermidade</t>
  </si>
  <si>
    <t>B4</t>
  </si>
  <si>
    <t>13° Salário</t>
  </si>
  <si>
    <t>B5</t>
  </si>
  <si>
    <t>Licença Paternidade</t>
  </si>
  <si>
    <t>B6</t>
  </si>
  <si>
    <t>Faltas Justificadas</t>
  </si>
  <si>
    <t>B7</t>
  </si>
  <si>
    <t>Dias de Chuva</t>
  </si>
  <si>
    <t>B8</t>
  </si>
  <si>
    <t>Auxílio Acidente de Trabalho</t>
  </si>
  <si>
    <t>B9</t>
  </si>
  <si>
    <t>Férias Gozadas</t>
  </si>
  <si>
    <t>B10</t>
  </si>
  <si>
    <t>Salário Maternidade</t>
  </si>
  <si>
    <t>B</t>
  </si>
  <si>
    <t>Total dos Encargos Sociais que recebem incidência de A</t>
  </si>
  <si>
    <t>GRUPO C</t>
  </si>
  <si>
    <t>C1</t>
  </si>
  <si>
    <t>Aviso Prévio Indenizado</t>
  </si>
  <si>
    <t>C2</t>
  </si>
  <si>
    <t>Aviso Prévio Trabalhado</t>
  </si>
  <si>
    <t>C3</t>
  </si>
  <si>
    <t>Férias Indenizadas</t>
  </si>
  <si>
    <t>C4</t>
  </si>
  <si>
    <t>Depósito Rescisão Sem Justa Causa</t>
  </si>
  <si>
    <t>C5</t>
  </si>
  <si>
    <t>Indenização Adicional</t>
  </si>
  <si>
    <t>C</t>
  </si>
  <si>
    <t>Total dos Encargos Sociais que não recebem incidência de A</t>
  </si>
  <si>
    <t>GRUPO D</t>
  </si>
  <si>
    <t>D1</t>
  </si>
  <si>
    <t>Reincidência do Grupo A sobre o Grupo B</t>
  </si>
  <si>
    <t>D2</t>
  </si>
  <si>
    <t>Reincidência do Grupo A sobre Aviso Prévio Trabalhado e</t>
  </si>
  <si>
    <t>Reincidência do FGTS sobre Aviso Prévio Indenizado</t>
  </si>
  <si>
    <t>D</t>
  </si>
  <si>
    <t>Total de Reincidências de um grupo sobre o outro</t>
  </si>
  <si>
    <t>TOTAL (A+B+C+D)</t>
  </si>
  <si>
    <t>Fonte: Informação Dias de Chuva - INMET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</si>
</sst>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7">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0;[Red]\-#,##0"/>
    <numFmt numFmtId="181" formatCode="#,##0.00;[Red]\-#,##0.00"/>
    <numFmt numFmtId="182" formatCode="#."/>
    <numFmt numFmtId="183" formatCode="&quot;N$&quot;#,##0_);\(&quot;N$&quot;#,##0\)"/>
    <numFmt numFmtId="184" formatCode="_-&quot;$&quot;* #,##0_-;\-&quot;$&quot;* #,##0_-;_-&quot;$&quot;* &quot;-&quot;_-;_-@_-"/>
    <numFmt numFmtId="185" formatCode="_-&quot;$&quot;* #,##0.00_-;\-&quot;$&quot;* #,##0.00_-;_-&quot;$&quot;* &quot;-&quot;??_-;_-@_-"/>
    <numFmt numFmtId="186" formatCode="_([$€-2]* #,##0.00_);_([$€-2]* \(#,##0.00\);_([$€-2]* &quot;-&quot;??_)"/>
    <numFmt numFmtId="187" formatCode="_(* #,##0.00_);_(* \(#,##0.00\);_(* \-??_);_(@_)"/>
    <numFmt numFmtId="188" formatCode="_ * #,##0_ ;_ * \-#,##0_ ;_ * &quot;-&quot;_ ;_ @_ "/>
    <numFmt numFmtId="189" formatCode="_ * #,##0.00_ ;_ * \-#,##0.00_ ;_ * &quot;-&quot;??_ ;_ @_ "/>
    <numFmt numFmtId="190" formatCode="_-&quot;R$ &quot;* #,##0.00_-;&quot;-R$ &quot;* #,##0.00_-;_-&quot;R$ &quot;* \-??_-;_-@_-"/>
    <numFmt numFmtId="191" formatCode="#,##0.00;[Red]\-#,##0.00;"/>
    <numFmt numFmtId="192" formatCode="_(&quot;R$&quot;* #,##0.00_);_(&quot;R$&quot;* \(#,##0.00\);_(&quot;R$&quot;* &quot;-&quot;??_);_(@_)"/>
    <numFmt numFmtId="193" formatCode="_ &quot;S/&quot;* #,##0_ ;_ &quot;S/&quot;* \-#,##0_ ;_ &quot;S/&quot;* &quot;-&quot;_ ;_ @_ "/>
    <numFmt numFmtId="194" formatCode="_ &quot;S/&quot;* #,##0.00_ ;_ &quot;S/&quot;* \-#,##0.00_ ;_ &quot;S/&quot;* &quot;-&quot;??_ ;_ @_ "/>
    <numFmt numFmtId="195" formatCode="#,##0;\-#,##0"/>
    <numFmt numFmtId="196" formatCode="0.0000000"/>
    <numFmt numFmtId="197" formatCode="_-* #,##0.00_-;\-* #,##0.00_-;_-* \-??_-;_-@_-"/>
    <numFmt numFmtId="198" formatCode="_(* #,##0.00_);_(* \(#,##0.00\);_(* &quot;-&quot;??_);_(@_)"/>
    <numFmt numFmtId="199" formatCode="#,##0.00\ ;&quot; (&quot;#,##0.00\);&quot; -&quot;#\ ;@\ "/>
    <numFmt numFmtId="200" formatCode="#"/>
    <numFmt numFmtId="201" formatCode="0.0"/>
    <numFmt numFmtId="202" formatCode="#,##0.00\ ;[Red]#,##0.00"/>
    <numFmt numFmtId="203" formatCode="00"/>
    <numFmt numFmtId="204" formatCode="#,##0.00_);[Red]\-#,##0.00;"/>
    <numFmt numFmtId="205" formatCode="0.000000%"/>
    <numFmt numFmtId="206" formatCode="dd/mm/yy"/>
    <numFmt numFmtId="207" formatCode="##&quot;.&quot;###&quot;.&quot;###&quot;-&quot;#"/>
    <numFmt numFmtId="208" formatCode="#\ &quot;DIAS&quot;"/>
    <numFmt numFmtId="209" formatCode="#,##0.00_);[Red]\-#,##0.0;"/>
    <numFmt numFmtId="210" formatCode="mm/yy"/>
    <numFmt numFmtId="211" formatCode="&quot;DATA:&quot;\ \ dd/mm/yyyy"/>
    <numFmt numFmtId="212" formatCode="0.000%"/>
    <numFmt numFmtId="213" formatCode="0.00_ "/>
    <numFmt numFmtId="214" formatCode="#,##0.00\ ;[Red]\(#,##0.00\)"/>
    <numFmt numFmtId="215" formatCode="#00&quot;.&quot;000&quot;.&quot;000&quot;-&quot;0"/>
    <numFmt numFmtId="216" formatCode="#,##0.00_ ;\-#,##0.00\ "/>
    <numFmt numFmtId="217" formatCode="_-&quot;R$ &quot;* #,##0.00_-;&quot;-R$ &quot;* #,##0.00_-;_-&quot;R$ &quot;* \-??_-;_-@"/>
    <numFmt numFmtId="218" formatCode="0.0000%"/>
    <numFmt numFmtId="219" formatCode="&quot;R$&quot;\ #,##0.00"/>
    <numFmt numFmtId="220" formatCode="0.0%"/>
    <numFmt numFmtId="221" formatCode="&quot;R$ &quot;#,##0.00"/>
    <numFmt numFmtId="222" formatCode="#.00\ &quot;R$/m²&quot;"/>
  </numFmts>
  <fonts count="128">
    <font>
      <sz val="11"/>
      <color indexed="8"/>
      <name val="Calibri"/>
      <charset val="134"/>
    </font>
    <font>
      <b/>
      <sz val="10"/>
      <name val="Arial"/>
      <charset val="134"/>
    </font>
    <font>
      <b/>
      <sz val="10"/>
      <color indexed="8"/>
      <name val="Calibri"/>
      <charset val="134"/>
    </font>
    <font>
      <b/>
      <sz val="11"/>
      <color indexed="8"/>
      <name val="Calibri"/>
      <charset val="134"/>
    </font>
    <font>
      <sz val="9"/>
      <color indexed="8"/>
      <name val="Arial"/>
      <charset val="134"/>
    </font>
    <font>
      <sz val="10"/>
      <color theme="1"/>
      <name val="Calibri"/>
      <charset val="134"/>
    </font>
    <font>
      <sz val="10"/>
      <name val="Calibri"/>
      <charset val="134"/>
    </font>
    <font>
      <b/>
      <sz val="12"/>
      <color indexed="8"/>
      <name val="Calibri"/>
      <charset val="134"/>
    </font>
    <font>
      <sz val="10"/>
      <color indexed="8"/>
      <name val="Calibri"/>
      <charset val="134"/>
    </font>
    <font>
      <b/>
      <sz val="10"/>
      <name val="Calibri"/>
      <charset val="134"/>
    </font>
    <font>
      <sz val="12"/>
      <color indexed="8"/>
      <name val="Calibri"/>
      <charset val="134"/>
    </font>
    <font>
      <sz val="6"/>
      <name val="Calibri"/>
      <charset val="134"/>
    </font>
    <font>
      <sz val="8"/>
      <name val="Calibri"/>
      <charset val="134"/>
    </font>
    <font>
      <b/>
      <sz val="12"/>
      <color indexed="10"/>
      <name val="Calibri"/>
      <charset val="134"/>
    </font>
    <font>
      <b/>
      <sz val="9"/>
      <name val="Calibri"/>
      <charset val="134"/>
    </font>
    <font>
      <b/>
      <sz val="8"/>
      <name val="Calibri"/>
      <charset val="134"/>
    </font>
    <font>
      <b/>
      <sz val="6"/>
      <name val="Calibri"/>
      <charset val="134"/>
    </font>
    <font>
      <b/>
      <sz val="7"/>
      <name val="Calibri"/>
      <charset val="134"/>
    </font>
    <font>
      <sz val="10"/>
      <color theme="1"/>
      <name val="Calibri"/>
      <charset val="1"/>
    </font>
    <font>
      <sz val="7"/>
      <name val="Calibri"/>
      <charset val="134"/>
    </font>
    <font>
      <sz val="24"/>
      <color indexed="10"/>
      <name val="Calibri"/>
      <charset val="134"/>
    </font>
    <font>
      <b/>
      <sz val="18"/>
      <name val="Calibri"/>
      <charset val="134"/>
    </font>
    <font>
      <sz val="9"/>
      <name val="Calibri"/>
      <charset val="134"/>
    </font>
    <font>
      <sz val="9"/>
      <color indexed="8"/>
      <name val="Calibri"/>
      <charset val="134"/>
    </font>
    <font>
      <b/>
      <sz val="11"/>
      <name val="Calibri"/>
      <charset val="134"/>
    </font>
    <font>
      <sz val="11"/>
      <name val="Calibri"/>
      <charset val="134"/>
    </font>
    <font>
      <b/>
      <sz val="13"/>
      <name val="Calibri"/>
      <charset val="134"/>
    </font>
    <font>
      <b/>
      <sz val="9"/>
      <color indexed="10"/>
      <name val="Calibri"/>
      <charset val="134"/>
    </font>
    <font>
      <sz val="11"/>
      <color theme="1"/>
      <name val="Calibri"/>
      <charset val="1"/>
    </font>
    <font>
      <sz val="11"/>
      <name val="Calibri"/>
      <charset val="134"/>
      <scheme val="minor"/>
    </font>
    <font>
      <sz val="10"/>
      <name val="Arial"/>
      <charset val="134"/>
    </font>
    <font>
      <sz val="10"/>
      <color theme="0"/>
      <name val="Calibri"/>
      <charset val="134"/>
    </font>
    <font>
      <b/>
      <sz val="10"/>
      <name val="Calibri"/>
      <charset val="134"/>
      <scheme val="minor"/>
    </font>
    <font>
      <b/>
      <sz val="10"/>
      <color indexed="8"/>
      <name val="Calibri"/>
      <charset val="134"/>
      <scheme val="minor"/>
    </font>
    <font>
      <b/>
      <sz val="11"/>
      <name val="Calibri"/>
      <charset val="134"/>
      <scheme val="minor"/>
    </font>
    <font>
      <b/>
      <sz val="11"/>
      <color theme="1"/>
      <name val="Calibri"/>
      <charset val="1"/>
    </font>
    <font>
      <sz val="10"/>
      <name val="Calibri"/>
      <charset val="134"/>
      <scheme val="minor"/>
    </font>
    <font>
      <b/>
      <sz val="10"/>
      <color theme="1"/>
      <name val="Calibri"/>
      <charset val="1"/>
    </font>
    <font>
      <b/>
      <sz val="11"/>
      <color rgb="FFFF0000"/>
      <name val="Calibri"/>
      <charset val="134"/>
    </font>
    <font>
      <sz val="11"/>
      <name val="Arial"/>
      <charset val="134"/>
    </font>
    <font>
      <b/>
      <sz val="11"/>
      <color rgb="FFFF0000"/>
      <name val="Calibri"/>
      <charset val="134"/>
      <scheme val="minor"/>
    </font>
    <font>
      <sz val="8"/>
      <name val="Arial"/>
      <charset val="134"/>
    </font>
    <font>
      <sz val="12"/>
      <name val="Arial"/>
      <charset val="134"/>
    </font>
    <font>
      <sz val="12"/>
      <name val="Calibri"/>
      <charset val="134"/>
    </font>
    <font>
      <b/>
      <sz val="12"/>
      <color indexed="8"/>
      <name val="Arial"/>
      <charset val="134"/>
    </font>
    <font>
      <b/>
      <sz val="12"/>
      <name val="Calibri"/>
      <charset val="134"/>
    </font>
    <font>
      <sz val="12"/>
      <color indexed="8"/>
      <name val="Arial"/>
      <charset val="134"/>
    </font>
    <font>
      <sz val="12"/>
      <color indexed="8"/>
      <name val="Times New Roman"/>
      <charset val="134"/>
    </font>
    <font>
      <b/>
      <sz val="12"/>
      <name val="Arial"/>
      <charset val="134"/>
    </font>
    <font>
      <b/>
      <sz val="12"/>
      <color indexed="10"/>
      <name val="Arial"/>
      <charset val="134"/>
    </font>
    <font>
      <sz val="11"/>
      <color indexed="8"/>
      <name val="Arial"/>
      <charset val="134"/>
    </font>
    <font>
      <b/>
      <sz val="11"/>
      <color indexed="8"/>
      <name val="Calibri"/>
      <charset val="134"/>
      <scheme val="minor"/>
    </font>
    <font>
      <b/>
      <sz val="11"/>
      <color indexed="8"/>
      <name val="Arial"/>
      <charset val="134"/>
    </font>
    <font>
      <b/>
      <sz val="11"/>
      <name val="Arial"/>
      <charset val="134"/>
    </font>
    <font>
      <b/>
      <sz val="9"/>
      <name val="Arial"/>
      <charset val="134"/>
    </font>
    <font>
      <sz val="10.5"/>
      <color indexed="8"/>
      <name val="Calibri"/>
      <charset val="134"/>
    </font>
    <font>
      <i/>
      <sz val="10"/>
      <name val="Arial"/>
      <charset val="134"/>
    </font>
    <font>
      <b/>
      <i/>
      <sz val="10"/>
      <name val="Arial"/>
      <charset val="134"/>
    </font>
    <font>
      <u/>
      <sz val="11"/>
      <color indexed="12"/>
      <name val="Calibri"/>
      <charset val="134"/>
    </font>
    <font>
      <u/>
      <sz val="10"/>
      <color indexed="12"/>
      <name val="Calibri"/>
      <charset val="134"/>
    </font>
    <font>
      <sz val="10"/>
      <color theme="1"/>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indexed="60"/>
      <name val="Calibri"/>
      <charset val="134"/>
    </font>
    <font>
      <sz val="11"/>
      <color theme="0"/>
      <name val="Calibri"/>
      <charset val="0"/>
      <scheme val="minor"/>
    </font>
    <font>
      <sz val="11"/>
      <color theme="1"/>
      <name val="Calibri"/>
      <charset val="0"/>
      <scheme val="minor"/>
    </font>
    <font>
      <sz val="11"/>
      <color indexed="9"/>
      <name val="Calibri"/>
      <charset val="134"/>
    </font>
    <font>
      <sz val="11"/>
      <color indexed="17"/>
      <name val="Calibri"/>
      <charset val="134"/>
    </font>
    <font>
      <b/>
      <sz val="15"/>
      <color indexed="56"/>
      <name val="Calibri"/>
      <charset val="134"/>
    </font>
    <font>
      <b/>
      <sz val="13"/>
      <color indexed="56"/>
      <name val="Calibri"/>
      <charset val="134"/>
    </font>
    <font>
      <b/>
      <sz val="11"/>
      <color indexed="56"/>
      <name val="Calibri"/>
      <charset val="134"/>
    </font>
    <font>
      <b/>
      <sz val="11"/>
      <color indexed="52"/>
      <name val="Calibri"/>
      <charset val="134"/>
    </font>
    <font>
      <sz val="11"/>
      <color rgb="FF000000"/>
      <name val="Calibri"/>
      <charset val="1"/>
    </font>
    <font>
      <b/>
      <sz val="11"/>
      <color indexed="10"/>
      <name val="Calibri"/>
      <charset val="134"/>
    </font>
    <font>
      <b/>
      <sz val="10"/>
      <name val="Helv"/>
      <charset val="134"/>
    </font>
    <font>
      <b/>
      <sz val="11"/>
      <color indexed="9"/>
      <name val="Calibri"/>
      <charset val="134"/>
    </font>
    <font>
      <sz val="11"/>
      <color indexed="52"/>
      <name val="Calibri"/>
      <charset val="134"/>
    </font>
    <font>
      <sz val="11"/>
      <color indexed="10"/>
      <name val="Calibri"/>
      <charset val="134"/>
    </font>
    <font>
      <sz val="10"/>
      <name val="MS Sans Serif"/>
      <charset val="134"/>
    </font>
    <font>
      <sz val="10"/>
      <name val="Geneva"/>
      <charset val="134"/>
    </font>
    <font>
      <sz val="1"/>
      <color indexed="16"/>
      <name val="Courier"/>
      <charset val="134"/>
    </font>
    <font>
      <sz val="10"/>
      <name val="BERNHARD"/>
      <charset val="134"/>
    </font>
    <font>
      <sz val="10"/>
      <name val="Helv"/>
      <charset val="134"/>
    </font>
    <font>
      <sz val="1"/>
      <color indexed="8"/>
      <name val="Courier"/>
      <charset val="134"/>
    </font>
    <font>
      <b/>
      <sz val="1"/>
      <color indexed="8"/>
      <name val="Courier"/>
      <charset val="134"/>
    </font>
    <font>
      <sz val="11"/>
      <color indexed="62"/>
      <name val="Calibri"/>
      <charset val="134"/>
    </font>
    <font>
      <sz val="10"/>
      <name val="Arial"/>
      <charset val="204"/>
    </font>
    <font>
      <sz val="10"/>
      <name val="Helv"/>
      <charset val="204"/>
    </font>
    <font>
      <u/>
      <sz val="10"/>
      <color indexed="20"/>
      <name val="Arial"/>
      <charset val="134"/>
    </font>
    <font>
      <b/>
      <sz val="12"/>
      <name val="Helv"/>
      <charset val="134"/>
    </font>
    <font>
      <b/>
      <sz val="1"/>
      <color indexed="16"/>
      <name val="Courier"/>
      <charset val="134"/>
    </font>
    <font>
      <u/>
      <sz val="9.9"/>
      <color theme="10"/>
      <name val="Calibri"/>
      <charset val="134"/>
    </font>
    <font>
      <sz val="11"/>
      <color indexed="20"/>
      <name val="Calibri"/>
      <charset val="134"/>
    </font>
    <font>
      <b/>
      <sz val="11"/>
      <name val="Helv"/>
      <charset val="134"/>
    </font>
    <font>
      <sz val="11"/>
      <color indexed="19"/>
      <name val="Calibri"/>
      <charset val="134"/>
    </font>
    <font>
      <sz val="7"/>
      <name val="Small Fonts"/>
      <charset val="134"/>
    </font>
    <font>
      <sz val="12"/>
      <color theme="1"/>
      <name val="Arial"/>
      <charset val="134"/>
    </font>
    <font>
      <sz val="10"/>
      <name val="Arial"/>
      <charset val="1"/>
    </font>
    <font>
      <sz val="10"/>
      <color indexed="8"/>
      <name val="Arial"/>
      <charset val="134"/>
    </font>
    <font>
      <sz val="11"/>
      <color theme="1"/>
      <name val="Calibri"/>
      <charset val="134"/>
      <scheme val="minor"/>
    </font>
    <font>
      <sz val="10"/>
      <color rgb="FF000000"/>
      <name val="Times New Roman"/>
      <charset val="134"/>
    </font>
    <font>
      <b/>
      <sz val="8"/>
      <name val="Times New Roman"/>
      <charset val="134"/>
    </font>
    <font>
      <sz val="8"/>
      <name val="Helv"/>
      <charset val="134"/>
    </font>
    <font>
      <b/>
      <sz val="11"/>
      <color indexed="63"/>
      <name val="Calibri"/>
      <charset val="134"/>
    </font>
    <font>
      <sz val="1"/>
      <color indexed="18"/>
      <name val="Courier"/>
      <charset val="134"/>
    </font>
    <font>
      <i/>
      <sz val="11"/>
      <color indexed="23"/>
      <name val="Calibri"/>
      <charset val="134"/>
    </font>
    <font>
      <b/>
      <sz val="15"/>
      <color indexed="62"/>
      <name val="Calibri"/>
      <charset val="134"/>
    </font>
    <font>
      <b/>
      <sz val="13"/>
      <color indexed="62"/>
      <name val="Calibri"/>
      <charset val="134"/>
    </font>
    <font>
      <b/>
      <sz val="11"/>
      <color indexed="62"/>
      <name val="Calibri"/>
      <charset val="134"/>
    </font>
    <font>
      <b/>
      <sz val="18"/>
      <color indexed="56"/>
      <name val="Cambria"/>
      <charset val="134"/>
    </font>
    <font>
      <b/>
      <sz val="18"/>
      <color indexed="62"/>
      <name val="Cambria"/>
      <charset val="134"/>
    </font>
    <font>
      <b/>
      <sz val="9"/>
      <name val="Tahoma"/>
      <charset val="134"/>
    </font>
    <font>
      <sz val="8"/>
      <name val="Tahoma"/>
      <charset val="134"/>
    </font>
    <font>
      <sz val="9"/>
      <name val="Tahoma"/>
      <charset val="134"/>
    </font>
    <font>
      <b/>
      <sz val="9"/>
      <name val="Segoe UI"/>
      <charset val="134"/>
    </font>
  </fonts>
  <fills count="99">
    <fill>
      <patternFill patternType="none"/>
    </fill>
    <fill>
      <patternFill patternType="gray125"/>
    </fill>
    <fill>
      <patternFill patternType="solid">
        <fgColor indexed="9"/>
        <bgColor indexed="26"/>
      </patternFill>
    </fill>
    <fill>
      <patternFill patternType="solid">
        <fgColor indexed="9"/>
        <bgColor indexed="64"/>
      </patternFill>
    </fill>
    <fill>
      <patternFill patternType="solid">
        <fgColor theme="0"/>
        <bgColor indexed="64"/>
      </patternFill>
    </fill>
    <fill>
      <patternFill patternType="solid">
        <fgColor indexed="47"/>
        <bgColor indexed="64"/>
      </patternFill>
    </fill>
    <fill>
      <patternFill patternType="solid">
        <fgColor indexed="9"/>
        <bgColor indexed="42"/>
      </patternFill>
    </fill>
    <fill>
      <patternFill patternType="solid">
        <fgColor indexed="44"/>
        <bgColor indexed="64"/>
      </patternFill>
    </fill>
    <fill>
      <patternFill patternType="solid">
        <fgColor indexed="13"/>
        <bgColor indexed="64"/>
      </patternFill>
    </fill>
    <fill>
      <patternFill patternType="solid">
        <fgColor indexed="26"/>
        <bgColor indexed="64"/>
      </patternFill>
    </fill>
    <fill>
      <patternFill patternType="solid">
        <fgColor theme="4" tint="0.6"/>
        <bgColor rgb="FFFFFFCC"/>
      </patternFill>
    </fill>
    <fill>
      <patternFill patternType="solid">
        <fgColor theme="4" tint="0.6"/>
        <bgColor indexed="64"/>
      </patternFill>
    </fill>
    <fill>
      <patternFill patternType="solid">
        <fgColor theme="0"/>
        <bgColor indexed="42"/>
      </patternFill>
    </fill>
    <fill>
      <patternFill patternType="solid">
        <fgColor indexed="11"/>
        <bgColor indexed="26"/>
      </patternFill>
    </fill>
    <fill>
      <patternFill patternType="solid">
        <fgColor indexed="43"/>
        <bgColor indexed="42"/>
      </patternFill>
    </fill>
    <fill>
      <patternFill patternType="solid">
        <fgColor indexed="43"/>
        <bgColor indexed="64"/>
      </patternFill>
    </fill>
    <fill>
      <patternFill patternType="solid">
        <fgColor rgb="FFFFFF99"/>
        <bgColor rgb="FFFFFFC0"/>
      </patternFill>
    </fill>
    <fill>
      <patternFill patternType="solid">
        <fgColor theme="0"/>
        <bgColor indexed="26"/>
      </patternFill>
    </fill>
    <fill>
      <patternFill patternType="solid">
        <fgColor rgb="FFFFFFCC"/>
        <bgColor indexed="26"/>
      </patternFill>
    </fill>
    <fill>
      <patternFill patternType="solid">
        <fgColor rgb="FFFFFFFF"/>
        <bgColor rgb="FFFFFFCC"/>
      </patternFill>
    </fill>
    <fill>
      <patternFill patternType="solid">
        <fgColor rgb="FFFFFFCC"/>
        <bgColor indexed="64"/>
      </patternFill>
    </fill>
    <fill>
      <patternFill patternType="solid">
        <fgColor indexed="26"/>
        <bgColor indexed="26"/>
      </patternFill>
    </fill>
    <fill>
      <patternFill patternType="solid">
        <fgColor indexed="47"/>
        <bgColor indexed="26"/>
      </patternFill>
    </fill>
    <fill>
      <patternFill patternType="solid">
        <fgColor indexed="9"/>
        <bgColor indexed="31"/>
      </patternFill>
    </fill>
    <fill>
      <patternFill patternType="solid">
        <fgColor indexed="22"/>
        <bgColor indexed="64"/>
      </patternFill>
    </fill>
    <fill>
      <patternFill patternType="solid">
        <fgColor theme="0" tint="-0.249977111117893"/>
        <bgColor indexed="64"/>
      </patternFill>
    </fill>
    <fill>
      <patternFill patternType="solid">
        <fgColor theme="4" tint="0.6"/>
        <bgColor indexed="42"/>
      </patternFill>
    </fill>
    <fill>
      <patternFill patternType="solid">
        <fgColor indexed="26"/>
        <bgColor indexed="42"/>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31"/>
        <bgColor indexed="22"/>
      </patternFill>
    </fill>
    <fill>
      <patternFill patternType="solid">
        <fgColor indexed="29"/>
        <bgColor indexed="64"/>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1"/>
        <bgColor indexed="64"/>
      </patternFill>
    </fill>
    <fill>
      <patternFill patternType="solid">
        <fgColor indexed="51"/>
        <bgColor indexed="64"/>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30"/>
        <bgColor indexed="21"/>
      </patternFill>
    </fill>
    <fill>
      <patternFill patternType="solid">
        <fgColor indexed="53"/>
        <bgColor indexed="64"/>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64"/>
      </patternFill>
    </fill>
    <fill>
      <patternFill patternType="solid">
        <fgColor indexed="55"/>
        <bgColor indexed="23"/>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6"/>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4"/>
        <bgColor indexed="64"/>
      </patternFill>
    </fill>
    <fill>
      <patternFill patternType="solid">
        <fgColor indexed="53"/>
        <bgColor indexed="52"/>
      </patternFill>
    </fill>
    <fill>
      <patternFill patternType="solid">
        <fgColor indexed="47"/>
        <bgColor indexed="31"/>
      </patternFill>
    </fill>
    <fill>
      <patternFill patternType="solid">
        <fgColor indexed="43"/>
        <bgColor indexed="26"/>
      </patternFill>
    </fill>
    <fill>
      <patternFill patternType="solid">
        <fgColor indexed="26"/>
        <bgColor indexed="9"/>
      </patternFill>
    </fill>
  </fills>
  <borders count="11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right/>
      <top style="thin">
        <color auto="1"/>
      </top>
      <bottom/>
      <diagonal/>
    </border>
    <border>
      <left/>
      <right/>
      <top/>
      <bottom style="thin">
        <color indexed="8"/>
      </bottom>
      <diagonal/>
    </border>
    <border>
      <left style="thin">
        <color auto="1"/>
      </left>
      <right style="thin">
        <color auto="1"/>
      </right>
      <top/>
      <bottom style="hair">
        <color auto="1"/>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auto="1"/>
      </right>
      <top style="thin">
        <color auto="1"/>
      </top>
      <bottom style="thin">
        <color auto="1"/>
      </bottom>
      <diagonal/>
    </border>
    <border>
      <left style="thin">
        <color auto="1"/>
      </left>
      <right style="thin">
        <color auto="1"/>
      </right>
      <top style="dotted">
        <color auto="1"/>
      </top>
      <bottom style="dotted">
        <color auto="1"/>
      </bottom>
      <diagonal/>
    </border>
    <border>
      <left/>
      <right style="thin">
        <color indexed="8"/>
      </right>
      <top style="dotted">
        <color auto="1"/>
      </top>
      <bottom style="dotted">
        <color auto="1"/>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style="double">
        <color theme="4" tint="-0.249946592608417"/>
      </left>
      <right/>
      <top/>
      <bottom style="thin">
        <color auto="1"/>
      </bottom>
      <diagonal/>
    </border>
    <border>
      <left style="thin">
        <color auto="1"/>
      </left>
      <right style="thin">
        <color indexed="8"/>
      </right>
      <top style="dotted">
        <color auto="1"/>
      </top>
      <bottom style="dotted">
        <color auto="1"/>
      </bottom>
      <diagonal/>
    </border>
    <border>
      <left style="double">
        <color theme="3"/>
      </left>
      <right style="thin">
        <color auto="1"/>
      </right>
      <top style="dotted">
        <color auto="1"/>
      </top>
      <bottom style="dotted">
        <color auto="1"/>
      </bottom>
      <diagonal/>
    </border>
    <border>
      <left style="hair">
        <color auto="1"/>
      </left>
      <right style="hair">
        <color auto="1"/>
      </right>
      <top style="hair">
        <color auto="1"/>
      </top>
      <bottom style="hair">
        <color auto="1"/>
      </bottom>
      <diagonal/>
    </border>
    <border>
      <left style="thin">
        <color indexed="8"/>
      </left>
      <right style="double">
        <color theme="3"/>
      </right>
      <top style="dotted">
        <color auto="1"/>
      </top>
      <bottom style="dotted">
        <color auto="1"/>
      </bottom>
      <diagonal/>
    </border>
    <border>
      <left style="thin">
        <color auto="1"/>
      </left>
      <right/>
      <top/>
      <bottom/>
      <diagonal/>
    </border>
    <border>
      <left style="thin">
        <color auto="1"/>
      </left>
      <right/>
      <top/>
      <bottom style="thin">
        <color indexed="8"/>
      </bottom>
      <diagonal/>
    </border>
    <border>
      <left style="thin">
        <color indexed="8"/>
      </left>
      <right/>
      <top style="thin">
        <color auto="1"/>
      </top>
      <bottom style="thin">
        <color auto="1"/>
      </bottom>
      <diagonal/>
    </border>
    <border>
      <left style="thin">
        <color auto="1"/>
      </left>
      <right style="thin">
        <color indexed="8"/>
      </right>
      <top style="thin">
        <color indexed="8"/>
      </top>
      <bottom style="dotted">
        <color indexed="8"/>
      </bottom>
      <diagonal/>
    </border>
    <border>
      <left style="thin">
        <color indexed="8"/>
      </left>
      <right/>
      <top style="thin">
        <color auto="1"/>
      </top>
      <bottom style="dotted">
        <color indexed="8"/>
      </bottom>
      <diagonal/>
    </border>
    <border>
      <left/>
      <right/>
      <top style="thin">
        <color auto="1"/>
      </top>
      <bottom style="dotted">
        <color indexed="8"/>
      </bottom>
      <diagonal/>
    </border>
    <border>
      <left/>
      <right style="thin">
        <color indexed="8"/>
      </right>
      <top style="thin">
        <color auto="1"/>
      </top>
      <bottom style="dotted">
        <color indexed="8"/>
      </bottom>
      <diagonal/>
    </border>
    <border>
      <left/>
      <right style="thin">
        <color indexed="8"/>
      </right>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style="dotted">
        <color indexed="8"/>
      </top>
      <bottom style="dotted">
        <color indexed="8"/>
      </bottom>
      <diagonal/>
    </border>
    <border>
      <left style="thin">
        <color auto="1"/>
      </left>
      <right style="thin">
        <color indexed="8"/>
      </right>
      <top style="dotted">
        <color indexed="8"/>
      </top>
      <bottom style="dotted">
        <color indexed="8"/>
      </bottom>
      <diagonal/>
    </border>
    <border>
      <left style="thin">
        <color auto="1"/>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auto="1"/>
      </left>
      <right style="thin">
        <color indexed="8"/>
      </right>
      <top/>
      <bottom style="dotted">
        <color indexed="8"/>
      </bottom>
      <diagonal/>
    </border>
    <border>
      <left style="thin">
        <color indexed="8"/>
      </left>
      <right/>
      <top/>
      <bottom style="dotted">
        <color indexed="8"/>
      </bottom>
      <diagonal/>
    </border>
    <border>
      <left/>
      <right/>
      <top/>
      <bottom style="dotted">
        <color indexed="8"/>
      </bottom>
      <diagonal/>
    </border>
    <border>
      <left style="thin">
        <color auto="1"/>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auto="1"/>
      </right>
      <top style="thin">
        <color indexed="8"/>
      </top>
      <bottom style="thin">
        <color auto="1"/>
      </bottom>
      <diagonal/>
    </border>
    <border>
      <left style="thin">
        <color auto="1"/>
      </left>
      <right style="thin">
        <color auto="1"/>
      </right>
      <top style="thin">
        <color auto="1"/>
      </top>
      <bottom/>
      <diagonal/>
    </border>
    <border>
      <left style="thin">
        <color indexed="8"/>
      </left>
      <right style="thin">
        <color auto="1"/>
      </right>
      <top/>
      <bottom style="dotted">
        <color indexed="8"/>
      </bottom>
      <diagonal/>
    </border>
    <border>
      <left style="thin">
        <color indexed="8"/>
      </left>
      <right style="thin">
        <color auto="1"/>
      </right>
      <top style="thin">
        <color indexed="8"/>
      </top>
      <bottom/>
      <diagonal/>
    </border>
    <border>
      <left style="thin">
        <color indexed="8"/>
      </left>
      <right style="thin">
        <color auto="1"/>
      </right>
      <top style="thin">
        <color indexed="8"/>
      </top>
      <bottom style="thin">
        <color indexed="8"/>
      </bottom>
      <diagonal/>
    </border>
    <border>
      <left/>
      <right style="thin">
        <color indexed="8"/>
      </right>
      <top style="thin">
        <color indexed="8"/>
      </top>
      <bottom style="thin">
        <color auto="1"/>
      </bottom>
      <diagonal/>
    </border>
    <border>
      <left/>
      <right/>
      <top style="double">
        <color auto="1"/>
      </top>
      <bottom style="double">
        <color auto="1"/>
      </bottom>
      <diagonal/>
    </border>
    <border>
      <left style="thin">
        <color auto="1"/>
      </left>
      <right/>
      <top style="double">
        <color auto="1"/>
      </top>
      <bottom style="double">
        <color auto="1"/>
      </bottom>
      <diagonal/>
    </border>
    <border>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bottom style="double">
        <color auto="1"/>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style="medium">
        <color auto="1"/>
      </left>
      <right style="medium">
        <color auto="1"/>
      </right>
      <top style="double">
        <color auto="1"/>
      </top>
      <bottom/>
      <diagonal/>
    </border>
    <border>
      <left style="thin">
        <color indexed="22"/>
      </left>
      <right style="thin">
        <color indexed="22"/>
      </right>
      <top style="thin">
        <color indexed="22"/>
      </top>
      <bottom style="thin">
        <color indexed="22"/>
      </bottom>
      <diagonal/>
    </border>
    <border>
      <left style="double">
        <color auto="1"/>
      </left>
      <right style="thin">
        <color auto="1"/>
      </right>
      <top style="double">
        <color auto="1"/>
      </top>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right/>
      <top style="thin">
        <color indexed="56"/>
      </top>
      <bottom style="double">
        <color indexed="56"/>
      </bottom>
      <diagonal/>
    </border>
  </borders>
  <cellStyleXfs count="1304">
    <xf numFmtId="0" fontId="0" fillId="0" borderId="0"/>
    <xf numFmtId="176" fontId="1" fillId="0" borderId="0" applyFill="0" applyBorder="0" applyAlignment="0" applyProtection="0"/>
    <xf numFmtId="177" fontId="1" fillId="0" borderId="0" applyFill="0" applyBorder="0" applyAlignment="0" applyProtection="0"/>
    <xf numFmtId="9" fontId="1" fillId="0" borderId="0" applyFill="0" applyBorder="0" applyAlignment="0" applyProtection="0"/>
    <xf numFmtId="178" fontId="60" fillId="0" borderId="0" applyFont="0" applyFill="0" applyBorder="0" applyAlignment="0" applyProtection="0">
      <alignment vertical="center"/>
    </xf>
    <xf numFmtId="179" fontId="60" fillId="0" borderId="0" applyFont="0" applyFill="0" applyBorder="0" applyAlignment="0" applyProtection="0">
      <alignment vertical="center"/>
    </xf>
    <xf numFmtId="0" fontId="58" fillId="0" borderId="0" applyNumberFormat="0" applyFill="0" applyBorder="0" applyAlignment="0" applyProtection="0">
      <alignment vertical="top"/>
      <protection locked="0"/>
    </xf>
    <xf numFmtId="0" fontId="61" fillId="0" borderId="0" applyNumberFormat="0" applyFill="0" applyBorder="0" applyAlignment="0" applyProtection="0">
      <alignment vertical="center"/>
    </xf>
    <xf numFmtId="0" fontId="60" fillId="20" borderId="92" applyNumberFormat="0" applyFont="0" applyAlignment="0" applyProtection="0">
      <alignment vertical="center"/>
    </xf>
    <xf numFmtId="0" fontId="62"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5" fillId="0" borderId="93" applyNumberFormat="0" applyFill="0" applyAlignment="0" applyProtection="0">
      <alignment vertical="center"/>
    </xf>
    <xf numFmtId="0" fontId="66" fillId="0" borderId="93" applyNumberFormat="0" applyFill="0" applyAlignment="0" applyProtection="0">
      <alignment vertical="center"/>
    </xf>
    <xf numFmtId="0" fontId="67" fillId="0" borderId="94" applyNumberFormat="0" applyFill="0" applyAlignment="0" applyProtection="0">
      <alignment vertical="center"/>
    </xf>
    <xf numFmtId="0" fontId="67" fillId="0" borderId="0" applyNumberFormat="0" applyFill="0" applyBorder="0" applyAlignment="0" applyProtection="0">
      <alignment vertical="center"/>
    </xf>
    <xf numFmtId="0" fontId="68" fillId="28" borderId="95" applyNumberFormat="0" applyAlignment="0" applyProtection="0">
      <alignment vertical="center"/>
    </xf>
    <xf numFmtId="0" fontId="69" fillId="29" borderId="96" applyNumberFormat="0" applyAlignment="0" applyProtection="0">
      <alignment vertical="center"/>
    </xf>
    <xf numFmtId="0" fontId="70" fillId="29" borderId="95" applyNumberFormat="0" applyAlignment="0" applyProtection="0">
      <alignment vertical="center"/>
    </xf>
    <xf numFmtId="0" fontId="71" fillId="30" borderId="97" applyNumberFormat="0" applyAlignment="0" applyProtection="0">
      <alignment vertical="center"/>
    </xf>
    <xf numFmtId="0" fontId="72" fillId="0" borderId="98" applyNumberFormat="0" applyFill="0" applyAlignment="0" applyProtection="0">
      <alignment vertical="center"/>
    </xf>
    <xf numFmtId="0" fontId="73" fillId="0" borderId="99" applyNumberFormat="0" applyFill="0" applyAlignment="0" applyProtection="0">
      <alignment vertical="center"/>
    </xf>
    <xf numFmtId="0" fontId="74" fillId="31" borderId="0" applyNumberFormat="0" applyBorder="0" applyAlignment="0" applyProtection="0">
      <alignment vertical="center"/>
    </xf>
    <xf numFmtId="0" fontId="75" fillId="32" borderId="0" applyNumberFormat="0" applyBorder="0" applyAlignment="0" applyProtection="0">
      <alignment vertical="center"/>
    </xf>
    <xf numFmtId="0" fontId="76" fillId="15" borderId="0" applyNumberFormat="0" applyBorder="0" applyAlignment="0" applyProtection="0"/>
    <xf numFmtId="0" fontId="77" fillId="33" borderId="0" applyNumberFormat="0" applyBorder="0" applyAlignment="0" applyProtection="0">
      <alignment vertical="center"/>
    </xf>
    <xf numFmtId="0" fontId="78" fillId="34" borderId="0" applyNumberFormat="0" applyBorder="0" applyAlignment="0" applyProtection="0">
      <alignment vertical="center"/>
    </xf>
    <xf numFmtId="0" fontId="78" fillId="35" borderId="0" applyNumberFormat="0" applyBorder="0" applyAlignment="0" applyProtection="0">
      <alignment vertical="center"/>
    </xf>
    <xf numFmtId="0" fontId="77" fillId="36" borderId="0" applyNumberFormat="0" applyBorder="0" applyAlignment="0" applyProtection="0">
      <alignment vertical="center"/>
    </xf>
    <xf numFmtId="0" fontId="77" fillId="37" borderId="0" applyNumberFormat="0" applyBorder="0" applyAlignment="0" applyProtection="0">
      <alignment vertical="center"/>
    </xf>
    <xf numFmtId="0" fontId="78" fillId="38" borderId="0" applyNumberFormat="0" applyBorder="0" applyAlignment="0" applyProtection="0">
      <alignment vertical="center"/>
    </xf>
    <xf numFmtId="0" fontId="78" fillId="39" borderId="0" applyNumberFormat="0" applyBorder="0" applyAlignment="0" applyProtection="0">
      <alignment vertical="center"/>
    </xf>
    <xf numFmtId="0" fontId="77" fillId="40" borderId="0" applyNumberFormat="0" applyBorder="0" applyAlignment="0" applyProtection="0">
      <alignment vertical="center"/>
    </xf>
    <xf numFmtId="0" fontId="77" fillId="41" borderId="0" applyNumberFormat="0" applyBorder="0" applyAlignment="0" applyProtection="0">
      <alignment vertical="center"/>
    </xf>
    <xf numFmtId="0" fontId="78" fillId="42" borderId="0" applyNumberFormat="0" applyBorder="0" applyAlignment="0" applyProtection="0">
      <alignment vertical="center"/>
    </xf>
    <xf numFmtId="0" fontId="78" fillId="43" borderId="0" applyNumberFormat="0" applyBorder="0" applyAlignment="0" applyProtection="0">
      <alignment vertical="center"/>
    </xf>
    <xf numFmtId="0" fontId="77" fillId="44" borderId="0" applyNumberFormat="0" applyBorder="0" applyAlignment="0" applyProtection="0">
      <alignment vertical="center"/>
    </xf>
    <xf numFmtId="0" fontId="77" fillId="45" borderId="0" applyNumberFormat="0" applyBorder="0" applyAlignment="0" applyProtection="0">
      <alignment vertical="center"/>
    </xf>
    <xf numFmtId="0" fontId="78" fillId="46" borderId="0" applyNumberFormat="0" applyBorder="0" applyAlignment="0" applyProtection="0">
      <alignment vertical="center"/>
    </xf>
    <xf numFmtId="0" fontId="78" fillId="47" borderId="0" applyNumberFormat="0" applyBorder="0" applyAlignment="0" applyProtection="0">
      <alignment vertical="center"/>
    </xf>
    <xf numFmtId="0" fontId="77" fillId="48" borderId="0" applyNumberFormat="0" applyBorder="0" applyAlignment="0" applyProtection="0">
      <alignment vertical="center"/>
    </xf>
    <xf numFmtId="0" fontId="77" fillId="49" borderId="0" applyNumberFormat="0" applyBorder="0" applyAlignment="0" applyProtection="0">
      <alignment vertical="center"/>
    </xf>
    <xf numFmtId="0" fontId="78" fillId="50" borderId="0" applyNumberFormat="0" applyBorder="0" applyAlignment="0" applyProtection="0">
      <alignment vertical="center"/>
    </xf>
    <xf numFmtId="0" fontId="78" fillId="51" borderId="0" applyNumberFormat="0" applyBorder="0" applyAlignment="0" applyProtection="0">
      <alignment vertical="center"/>
    </xf>
    <xf numFmtId="0" fontId="77" fillId="52" borderId="0" applyNumberFormat="0" applyBorder="0" applyAlignment="0" applyProtection="0">
      <alignment vertical="center"/>
    </xf>
    <xf numFmtId="0" fontId="77" fillId="53" borderId="0" applyNumberFormat="0" applyBorder="0" applyAlignment="0" applyProtection="0">
      <alignment vertical="center"/>
    </xf>
    <xf numFmtId="0" fontId="78" fillId="54" borderId="0" applyNumberFormat="0" applyBorder="0" applyAlignment="0" applyProtection="0">
      <alignment vertical="center"/>
    </xf>
    <xf numFmtId="0" fontId="78" fillId="55" borderId="0" applyNumberFormat="0" applyBorder="0" applyAlignment="0" applyProtection="0">
      <alignment vertical="center"/>
    </xf>
    <xf numFmtId="0" fontId="77" fillId="56"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0" fillId="57" borderId="0" applyNumberFormat="0" applyBorder="0" applyAlignment="0" applyProtection="0"/>
    <xf numFmtId="0" fontId="0" fillId="57" borderId="0" applyNumberFormat="0" applyBorder="0" applyAlignment="0" applyProtection="0"/>
    <xf numFmtId="0" fontId="0" fillId="58" borderId="0" applyNumberFormat="0" applyBorder="0" applyAlignment="0" applyProtection="0"/>
    <xf numFmtId="0" fontId="0" fillId="58" borderId="0" applyNumberFormat="0" applyBorder="0" applyAlignment="0" applyProtection="0"/>
    <xf numFmtId="0" fontId="0" fillId="59" borderId="0" applyNumberFormat="0" applyBorder="0" applyAlignment="0" applyProtection="0"/>
    <xf numFmtId="0" fontId="0" fillId="59" borderId="0" applyNumberFormat="0" applyBorder="0" applyAlignment="0" applyProtection="0"/>
    <xf numFmtId="0" fontId="0" fillId="60" borderId="0" applyNumberFormat="0" applyBorder="0" applyAlignment="0" applyProtection="0"/>
    <xf numFmtId="0" fontId="0" fillId="60"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62" borderId="0" applyNumberFormat="0" applyBorder="0" applyAlignment="0" applyProtection="0"/>
    <xf numFmtId="0" fontId="0" fillId="7" borderId="0" applyNumberFormat="0" applyBorder="0" applyAlignment="0" applyProtection="0"/>
    <xf numFmtId="0" fontId="0" fillId="62"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4" borderId="0" applyNumberFormat="0" applyBorder="0" applyAlignment="0" applyProtection="0"/>
    <xf numFmtId="0" fontId="0" fillId="63" borderId="0" applyNumberFormat="0" applyBorder="0" applyAlignment="0" applyProtection="0"/>
    <xf numFmtId="0" fontId="0" fillId="64"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65" borderId="0" applyNumberFormat="0" applyBorder="0" applyAlignment="0" applyProtection="0"/>
    <xf numFmtId="0" fontId="0" fillId="9" borderId="0" applyNumberFormat="0" applyBorder="0" applyAlignment="0" applyProtection="0"/>
    <xf numFmtId="0" fontId="0" fillId="65"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66" borderId="0" applyNumberFormat="0" applyBorder="0" applyAlignment="0" applyProtection="0"/>
    <xf numFmtId="0" fontId="0" fillId="5" borderId="0" applyNumberFormat="0" applyBorder="0" applyAlignment="0" applyProtection="0"/>
    <xf numFmtId="0" fontId="0" fillId="66" borderId="0" applyNumberFormat="0" applyBorder="0" applyAlignment="0" applyProtection="0"/>
    <xf numFmtId="0" fontId="0" fillId="5" borderId="0" applyNumberFormat="0" applyBorder="0" applyAlignment="0" applyProtection="0"/>
    <xf numFmtId="0" fontId="0" fillId="5"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7" borderId="0" applyNumberFormat="0" applyBorder="0" applyAlignment="0" applyProtection="0"/>
    <xf numFmtId="0" fontId="0" fillId="61" borderId="0" applyNumberFormat="0" applyBorder="0" applyAlignment="0" applyProtection="0"/>
    <xf numFmtId="0" fontId="0" fillId="67" borderId="0" applyNumberFormat="0" applyBorder="0" applyAlignment="0" applyProtection="0"/>
    <xf numFmtId="0" fontId="0" fillId="61"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68" borderId="0" applyNumberFormat="0" applyBorder="0" applyAlignment="0" applyProtection="0"/>
    <xf numFmtId="0" fontId="0" fillId="9" borderId="0" applyNumberFormat="0" applyBorder="0" applyAlignment="0" applyProtection="0"/>
    <xf numFmtId="0" fontId="0" fillId="68" borderId="0" applyNumberFormat="0" applyBorder="0" applyAlignment="0" applyProtection="0"/>
    <xf numFmtId="0" fontId="0" fillId="9"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9" borderId="0" applyNumberFormat="0" applyBorder="0" applyAlignment="0" applyProtection="0"/>
    <xf numFmtId="0" fontId="0" fillId="69" borderId="0" applyNumberFormat="0" applyBorder="0" applyAlignment="0" applyProtection="0"/>
    <xf numFmtId="0" fontId="0" fillId="60" borderId="0" applyNumberFormat="0" applyBorder="0" applyAlignment="0" applyProtection="0"/>
    <xf numFmtId="0" fontId="0" fillId="60" borderId="0" applyNumberFormat="0" applyBorder="0" applyAlignment="0" applyProtection="0"/>
    <xf numFmtId="0" fontId="0" fillId="7" borderId="0" applyNumberFormat="0" applyBorder="0" applyAlignment="0" applyProtection="0"/>
    <xf numFmtId="0" fontId="0" fillId="7" borderId="0" applyNumberFormat="0" applyBorder="0" applyAlignment="0" applyProtection="0"/>
    <xf numFmtId="0" fontId="0" fillId="70" borderId="0" applyNumberFormat="0" applyBorder="0" applyAlignment="0" applyProtection="0"/>
    <xf numFmtId="0" fontId="0" fillId="70"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71" borderId="0" applyNumberFormat="0" applyBorder="0" applyAlignment="0" applyProtection="0"/>
    <xf numFmtId="0" fontId="0" fillId="61" borderId="0" applyNumberFormat="0" applyBorder="0" applyAlignment="0" applyProtection="0"/>
    <xf numFmtId="0" fontId="0" fillId="71" borderId="0" applyNumberFormat="0" applyBorder="0" applyAlignment="0" applyProtection="0"/>
    <xf numFmtId="0" fontId="0" fillId="61"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63" borderId="0" applyNumberFormat="0" applyBorder="0" applyAlignment="0" applyProtection="0"/>
    <xf numFmtId="0" fontId="0" fillId="72" borderId="0" applyNumberFormat="0" applyBorder="0" applyAlignment="0" applyProtection="0"/>
    <xf numFmtId="0" fontId="0" fillId="63" borderId="0" applyNumberFormat="0" applyBorder="0" applyAlignment="0" applyProtection="0"/>
    <xf numFmtId="0" fontId="0" fillId="72" borderId="0" applyNumberFormat="0" applyBorder="0" applyAlignment="0" applyProtection="0"/>
    <xf numFmtId="0" fontId="0" fillId="63" borderId="0" applyNumberFormat="0" applyBorder="0" applyAlignment="0" applyProtection="0"/>
    <xf numFmtId="0" fontId="0" fillId="15" borderId="0" applyNumberFormat="0" applyBorder="0" applyAlignment="0" applyProtection="0"/>
    <xf numFmtId="0" fontId="0" fillId="15" borderId="0" applyNumberFormat="0" applyBorder="0" applyAlignment="0" applyProtection="0"/>
    <xf numFmtId="0" fontId="0" fillId="15" borderId="0" applyNumberFormat="0" applyBorder="0" applyAlignment="0" applyProtection="0"/>
    <xf numFmtId="0" fontId="0" fillId="15" borderId="0" applyNumberFormat="0" applyBorder="0" applyAlignment="0" applyProtection="0"/>
    <xf numFmtId="0" fontId="0" fillId="15" borderId="0" applyNumberFormat="0" applyBorder="0" applyAlignment="0" applyProtection="0"/>
    <xf numFmtId="0" fontId="0" fillId="73" borderId="0" applyNumberFormat="0" applyBorder="0" applyAlignment="0" applyProtection="0"/>
    <xf numFmtId="0" fontId="0" fillId="15" borderId="0" applyNumberFormat="0" applyBorder="0" applyAlignment="0" applyProtection="0"/>
    <xf numFmtId="0" fontId="0" fillId="73" borderId="0" applyNumberFormat="0" applyBorder="0" applyAlignment="0" applyProtection="0"/>
    <xf numFmtId="0" fontId="0" fillId="15" borderId="0" applyNumberFormat="0" applyBorder="0" applyAlignment="0" applyProtection="0"/>
    <xf numFmtId="0" fontId="0" fillId="15" borderId="0" applyNumberFormat="0" applyBorder="0" applyAlignment="0" applyProtection="0"/>
    <xf numFmtId="0" fontId="0" fillId="58" borderId="0" applyNumberFormat="0" applyBorder="0" applyAlignment="0" applyProtection="0"/>
    <xf numFmtId="0" fontId="0" fillId="58" borderId="0" applyNumberFormat="0" applyBorder="0" applyAlignment="0" applyProtection="0"/>
    <xf numFmtId="0" fontId="0" fillId="58" borderId="0" applyNumberFormat="0" applyBorder="0" applyAlignment="0" applyProtection="0"/>
    <xf numFmtId="0" fontId="0" fillId="58" borderId="0" applyNumberFormat="0" applyBorder="0" applyAlignment="0" applyProtection="0"/>
    <xf numFmtId="0" fontId="0" fillId="58" borderId="0" applyNumberFormat="0" applyBorder="0" applyAlignment="0" applyProtection="0"/>
    <xf numFmtId="0" fontId="0" fillId="66" borderId="0" applyNumberFormat="0" applyBorder="0" applyAlignment="0" applyProtection="0"/>
    <xf numFmtId="0" fontId="0" fillId="58" borderId="0" applyNumberFormat="0" applyBorder="0" applyAlignment="0" applyProtection="0"/>
    <xf numFmtId="0" fontId="0" fillId="66" borderId="0" applyNumberFormat="0" applyBorder="0" applyAlignment="0" applyProtection="0"/>
    <xf numFmtId="0" fontId="0" fillId="58"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61" borderId="0" applyNumberFormat="0" applyBorder="0" applyAlignment="0" applyProtection="0"/>
    <xf numFmtId="0" fontId="0" fillId="71" borderId="0" applyNumberFormat="0" applyBorder="0" applyAlignment="0" applyProtection="0"/>
    <xf numFmtId="0" fontId="0" fillId="61" borderId="0" applyNumberFormat="0" applyBorder="0" applyAlignment="0" applyProtection="0"/>
    <xf numFmtId="0" fontId="0" fillId="71" borderId="0" applyNumberFormat="0" applyBorder="0" applyAlignment="0" applyProtection="0"/>
    <xf numFmtId="0" fontId="0" fillId="61"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9" borderId="0" applyNumberFormat="0" applyBorder="0" applyAlignment="0" applyProtection="0"/>
    <xf numFmtId="0" fontId="0" fillId="74" borderId="0" applyNumberFormat="0" applyBorder="0" applyAlignment="0" applyProtection="0"/>
    <xf numFmtId="0" fontId="0" fillId="9" borderId="0" applyNumberFormat="0" applyBorder="0" applyAlignment="0" applyProtection="0"/>
    <xf numFmtId="0" fontId="0" fillId="74" borderId="0" applyNumberFormat="0" applyBorder="0" applyAlignment="0" applyProtection="0"/>
    <xf numFmtId="0" fontId="0" fillId="9" borderId="0" applyNumberFormat="0" applyBorder="0" applyAlignment="0" applyProtection="0"/>
    <xf numFmtId="0" fontId="79" fillId="75" borderId="0" applyNumberFormat="0" applyBorder="0" applyAlignment="0" applyProtection="0"/>
    <xf numFmtId="0" fontId="79" fillId="75" borderId="0" applyNumberFormat="0" applyBorder="0" applyAlignment="0" applyProtection="0"/>
    <xf numFmtId="0" fontId="79" fillId="63" borderId="0" applyNumberFormat="0" applyBorder="0" applyAlignment="0" applyProtection="0"/>
    <xf numFmtId="0" fontId="79" fillId="63" borderId="0" applyNumberFormat="0" applyBorder="0" applyAlignment="0" applyProtection="0"/>
    <xf numFmtId="0" fontId="79" fillId="69" borderId="0" applyNumberFormat="0" applyBorder="0" applyAlignment="0" applyProtection="0"/>
    <xf numFmtId="0" fontId="79" fillId="69" borderId="0" applyNumberFormat="0" applyBorder="0" applyAlignment="0" applyProtection="0"/>
    <xf numFmtId="0" fontId="79" fillId="76" borderId="0" applyNumberFormat="0" applyBorder="0" applyAlignment="0" applyProtection="0"/>
    <xf numFmtId="0" fontId="79" fillId="76" borderId="0" applyNumberFormat="0" applyBorder="0" applyAlignment="0" applyProtection="0"/>
    <xf numFmtId="0" fontId="79" fillId="77" borderId="0" applyNumberFormat="0" applyBorder="0" applyAlignment="0" applyProtection="0"/>
    <xf numFmtId="0" fontId="79" fillId="77" borderId="0" applyNumberFormat="0" applyBorder="0" applyAlignment="0" applyProtection="0"/>
    <xf numFmtId="0" fontId="79" fillId="78" borderId="0" applyNumberFormat="0" applyBorder="0" applyAlignment="0" applyProtection="0"/>
    <xf numFmtId="0" fontId="79" fillId="78" borderId="0" applyNumberFormat="0" applyBorder="0" applyAlignment="0" applyProtection="0"/>
    <xf numFmtId="0" fontId="79" fillId="61" borderId="0" applyNumberFormat="0" applyBorder="0" applyAlignment="0" applyProtection="0"/>
    <xf numFmtId="0" fontId="79" fillId="79" borderId="0" applyNumberFormat="0" applyBorder="0" applyAlignment="0" applyProtection="0"/>
    <xf numFmtId="0" fontId="79" fillId="80" borderId="0" applyNumberFormat="0" applyBorder="0" applyAlignment="0" applyProtection="0"/>
    <xf numFmtId="0" fontId="79" fillId="72" borderId="0" applyNumberFormat="0" applyBorder="0" applyAlignment="0" applyProtection="0"/>
    <xf numFmtId="0" fontId="79" fillId="70" borderId="0" applyNumberFormat="0" applyBorder="0" applyAlignment="0" applyProtection="0"/>
    <xf numFmtId="0" fontId="79" fillId="70" borderId="0" applyNumberFormat="0" applyBorder="0" applyAlignment="0" applyProtection="0"/>
    <xf numFmtId="0" fontId="79" fillId="73" borderId="0" applyNumberFormat="0" applyBorder="0" applyAlignment="0" applyProtection="0"/>
    <xf numFmtId="0" fontId="79" fillId="58" borderId="0" applyNumberFormat="0" applyBorder="0" applyAlignment="0" applyProtection="0"/>
    <xf numFmtId="0" fontId="79" fillId="58" borderId="0" applyNumberFormat="0" applyBorder="0" applyAlignment="0" applyProtection="0"/>
    <xf numFmtId="0" fontId="79" fillId="81" borderId="0" applyNumberFormat="0" applyBorder="0" applyAlignment="0" applyProtection="0"/>
    <xf numFmtId="0" fontId="79" fillId="61" borderId="0" applyNumberFormat="0" applyBorder="0" applyAlignment="0" applyProtection="0"/>
    <xf numFmtId="0" fontId="79" fillId="82" borderId="0" applyNumberFormat="0" applyBorder="0" applyAlignment="0" applyProtection="0"/>
    <xf numFmtId="0" fontId="79" fillId="63" borderId="0" applyNumberFormat="0" applyBorder="0" applyAlignment="0" applyProtection="0"/>
    <xf numFmtId="0" fontId="79" fillId="63" borderId="0" applyNumberFormat="0" applyBorder="0" applyAlignment="0" applyProtection="0"/>
    <xf numFmtId="0" fontId="79" fillId="83" borderId="0" applyNumberFormat="0" applyBorder="0" applyAlignment="0" applyProtection="0"/>
    <xf numFmtId="0" fontId="80" fillId="61" borderId="0" applyNumberFormat="0" applyBorder="0" applyAlignment="0" applyProtection="0"/>
    <xf numFmtId="0" fontId="80" fillId="65" borderId="0" applyNumberFormat="0" applyBorder="0" applyAlignment="0" applyProtection="0"/>
    <xf numFmtId="0" fontId="81" fillId="0" borderId="100" applyNumberFormat="0" applyFill="0" applyAlignment="0" applyProtection="0"/>
    <xf numFmtId="0" fontId="81" fillId="0" borderId="100" applyNumberFormat="0" applyFill="0" applyAlignment="0" applyProtection="0"/>
    <xf numFmtId="0" fontId="82" fillId="0" borderId="101" applyNumberFormat="0" applyFill="0" applyAlignment="0" applyProtection="0"/>
    <xf numFmtId="0" fontId="82" fillId="0" borderId="101" applyNumberFormat="0" applyFill="0" applyAlignment="0" applyProtection="0"/>
    <xf numFmtId="0" fontId="83" fillId="0" borderId="102" applyNumberFormat="0" applyFill="0" applyAlignment="0" applyProtection="0"/>
    <xf numFmtId="0" fontId="83" fillId="0" borderId="102" applyNumberFormat="0" applyFill="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4" fillId="84" borderId="103"/>
    <xf numFmtId="0" fontId="84" fillId="84" borderId="103" applyNumberFormat="0" applyAlignment="0" applyProtection="0"/>
    <xf numFmtId="0" fontId="84" fillId="84" borderId="103" applyNumberFormat="0" applyAlignment="0" applyProtection="0"/>
    <xf numFmtId="0" fontId="85" fillId="0" borderId="0"/>
    <xf numFmtId="0" fontId="84" fillId="84" borderId="103" applyNumberFormat="0" applyAlignment="0" applyProtection="0"/>
    <xf numFmtId="0" fontId="86" fillId="3" borderId="103" applyNumberFormat="0" applyAlignment="0" applyProtection="0"/>
    <xf numFmtId="0" fontId="86" fillId="3" borderId="103" applyNumberFormat="0" applyAlignment="0" applyProtection="0"/>
    <xf numFmtId="0" fontId="86" fillId="3" borderId="103" applyNumberFormat="0" applyAlignment="0" applyProtection="0"/>
    <xf numFmtId="0" fontId="84" fillId="84" borderId="103" applyNumberFormat="0" applyAlignment="0" applyProtection="0"/>
    <xf numFmtId="0" fontId="86" fillId="3" borderId="103" applyNumberFormat="0" applyAlignment="0" applyProtection="0"/>
    <xf numFmtId="0" fontId="84" fillId="24" borderId="103" applyNumberFormat="0" applyAlignment="0" applyProtection="0"/>
    <xf numFmtId="0" fontId="84" fillId="24" borderId="103" applyNumberFormat="0" applyAlignment="0" applyProtection="0"/>
    <xf numFmtId="0" fontId="84" fillId="24" borderId="103" applyNumberFormat="0" applyAlignment="0" applyProtection="0"/>
    <xf numFmtId="0" fontId="87" fillId="0" borderId="0"/>
    <xf numFmtId="0" fontId="88" fillId="85" borderId="104" applyNumberFormat="0" applyAlignment="0" applyProtection="0"/>
    <xf numFmtId="0" fontId="88" fillId="86" borderId="104" applyNumberFormat="0" applyAlignment="0" applyProtection="0"/>
    <xf numFmtId="0" fontId="89" fillId="0" borderId="105" applyNumberFormat="0" applyFill="0" applyAlignment="0" applyProtection="0"/>
    <xf numFmtId="0" fontId="89" fillId="0" borderId="105" applyNumberFormat="0" applyFill="0" applyAlignment="0" applyProtection="0"/>
    <xf numFmtId="0" fontId="90" fillId="0" borderId="106" applyNumberFormat="0" applyFill="0" applyAlignment="0" applyProtection="0"/>
    <xf numFmtId="0" fontId="89" fillId="0" borderId="105" applyNumberFormat="0" applyFill="0" applyAlignment="0" applyProtection="0"/>
    <xf numFmtId="180" fontId="91" fillId="0" borderId="0" applyFont="0" applyFill="0" applyBorder="0" applyAlignment="0" applyProtection="0"/>
    <xf numFmtId="181" fontId="92" fillId="0" borderId="0" applyFont="0" applyFill="0" applyBorder="0" applyAlignment="0" applyProtection="0"/>
    <xf numFmtId="182" fontId="93" fillId="0" borderId="0">
      <protection locked="0"/>
    </xf>
    <xf numFmtId="0" fontId="94" fillId="0" borderId="0"/>
    <xf numFmtId="0" fontId="95" fillId="0" borderId="0"/>
    <xf numFmtId="0" fontId="94" fillId="0" borderId="0"/>
    <xf numFmtId="0" fontId="95" fillId="0" borderId="0"/>
    <xf numFmtId="0" fontId="79" fillId="87" borderId="0" applyNumberFormat="0" applyBorder="0" applyAlignment="0" applyProtection="0"/>
    <xf numFmtId="0" fontId="79" fillId="87" borderId="0" applyNumberFormat="0" applyBorder="0" applyAlignment="0" applyProtection="0"/>
    <xf numFmtId="0" fontId="79" fillId="88" borderId="0" applyNumberFormat="0" applyBorder="0" applyAlignment="0" applyProtection="0"/>
    <xf numFmtId="0" fontId="79" fillId="88" borderId="0" applyNumberFormat="0" applyBorder="0" applyAlignment="0" applyProtection="0"/>
    <xf numFmtId="0" fontId="79" fillId="89" borderId="0" applyNumberFormat="0" applyBorder="0" applyAlignment="0" applyProtection="0"/>
    <xf numFmtId="0" fontId="79" fillId="89" borderId="0" applyNumberFormat="0" applyBorder="0" applyAlignment="0" applyProtection="0"/>
    <xf numFmtId="0" fontId="79" fillId="76" borderId="0" applyNumberFormat="0" applyBorder="0" applyAlignment="0" applyProtection="0"/>
    <xf numFmtId="0" fontId="79" fillId="76" borderId="0" applyNumberFormat="0" applyBorder="0" applyAlignment="0" applyProtection="0"/>
    <xf numFmtId="0" fontId="79" fillId="77" borderId="0" applyNumberFormat="0" applyBorder="0" applyAlignment="0" applyProtection="0"/>
    <xf numFmtId="0" fontId="79" fillId="77" borderId="0" applyNumberFormat="0" applyBorder="0" applyAlignment="0" applyProtection="0"/>
    <xf numFmtId="0" fontId="79" fillId="80" borderId="0" applyNumberFormat="0" applyBorder="0" applyAlignment="0" applyProtection="0"/>
    <xf numFmtId="0" fontId="79" fillId="80" borderId="0" applyNumberFormat="0" applyBorder="0" applyAlignment="0" applyProtection="0"/>
    <xf numFmtId="0" fontId="80" fillId="59" borderId="0" applyNumberFormat="0" applyBorder="0" applyAlignment="0" applyProtection="0"/>
    <xf numFmtId="0" fontId="80" fillId="59" borderId="0" applyNumberFormat="0" applyBorder="0" applyAlignment="0" applyProtection="0"/>
    <xf numFmtId="182" fontId="93" fillId="0" borderId="0">
      <protection locked="0"/>
    </xf>
    <xf numFmtId="183" fontId="30" fillId="0" borderId="0">
      <alignment horizontal="center"/>
    </xf>
    <xf numFmtId="184" fontId="30" fillId="0" borderId="0" applyFont="0" applyFill="0" applyBorder="0" applyAlignment="0" applyProtection="0"/>
    <xf numFmtId="185" fontId="30" fillId="0" borderId="0" applyFont="0" applyFill="0" applyBorder="0" applyAlignment="0" applyProtection="0"/>
    <xf numFmtId="182" fontId="93" fillId="0" borderId="0">
      <protection locked="0"/>
    </xf>
    <xf numFmtId="182" fontId="93" fillId="0" borderId="0">
      <protection locked="0"/>
    </xf>
    <xf numFmtId="0" fontId="96" fillId="0" borderId="0">
      <protection locked="0"/>
    </xf>
    <xf numFmtId="0" fontId="97" fillId="0" borderId="0">
      <protection locked="0"/>
    </xf>
    <xf numFmtId="0" fontId="97" fillId="0" borderId="0">
      <protection locked="0"/>
    </xf>
    <xf numFmtId="0" fontId="79" fillId="90" borderId="0" applyNumberFormat="0" applyBorder="0" applyAlignment="0" applyProtection="0"/>
    <xf numFmtId="0" fontId="79" fillId="91" borderId="0" applyNumberFormat="0" applyBorder="0" applyAlignment="0" applyProtection="0"/>
    <xf numFmtId="0" fontId="79" fillId="80" borderId="0" applyNumberFormat="0" applyBorder="0" applyAlignment="0" applyProtection="0"/>
    <xf numFmtId="0" fontId="79" fillId="92" borderId="0" applyNumberFormat="0" applyBorder="0" applyAlignment="0" applyProtection="0"/>
    <xf numFmtId="0" fontId="79" fillId="70" borderId="0" applyNumberFormat="0" applyBorder="0" applyAlignment="0" applyProtection="0"/>
    <xf numFmtId="0" fontId="79" fillId="93" borderId="0" applyNumberFormat="0" applyBorder="0" applyAlignment="0" applyProtection="0"/>
    <xf numFmtId="0" fontId="79" fillId="94" borderId="0" applyNumberFormat="0" applyBorder="0" applyAlignment="0" applyProtection="0"/>
    <xf numFmtId="0" fontId="79" fillId="81" borderId="0" applyNumberFormat="0" applyBorder="0" applyAlignment="0" applyProtection="0"/>
    <xf numFmtId="0" fontId="79" fillId="77" borderId="0" applyNumberFormat="0" applyBorder="0" applyAlignment="0" applyProtection="0"/>
    <xf numFmtId="0" fontId="79" fillId="82" borderId="0" applyNumberFormat="0" applyBorder="0" applyAlignment="0" applyProtection="0"/>
    <xf numFmtId="0" fontId="79" fillId="88" borderId="0" applyNumberFormat="0" applyBorder="0" applyAlignment="0" applyProtection="0"/>
    <xf numFmtId="0" fontId="79" fillId="95" borderId="0" applyNumberFormat="0" applyBorder="0" applyAlignment="0" applyProtection="0"/>
    <xf numFmtId="0" fontId="98" fillId="96" borderId="103"/>
    <xf numFmtId="0" fontId="98" fillId="68" borderId="103" applyNumberFormat="0" applyAlignment="0" applyProtection="0"/>
    <xf numFmtId="0" fontId="98" fillId="68" borderId="103" applyNumberFormat="0" applyAlignment="0" applyProtection="0"/>
    <xf numFmtId="0" fontId="98" fillId="68" borderId="103" applyNumberFormat="0" applyAlignment="0" applyProtection="0"/>
    <xf numFmtId="0" fontId="98" fillId="15" borderId="103" applyNumberFormat="0" applyAlignment="0" applyProtection="0"/>
    <xf numFmtId="0" fontId="98" fillId="15" borderId="103" applyNumberFormat="0" applyAlignment="0" applyProtection="0"/>
    <xf numFmtId="0" fontId="98" fillId="15" borderId="103" applyNumberFormat="0" applyAlignment="0" applyProtection="0"/>
    <xf numFmtId="0" fontId="98" fillId="68" borderId="103" applyNumberFormat="0" applyAlignment="0" applyProtection="0"/>
    <xf numFmtId="0" fontId="98" fillId="15" borderId="103" applyNumberFormat="0" applyAlignment="0" applyProtection="0"/>
    <xf numFmtId="0" fontId="98" fillId="5" borderId="103" applyNumberFormat="0" applyAlignment="0" applyProtection="0"/>
    <xf numFmtId="0" fontId="98" fillId="5" borderId="103" applyNumberFormat="0" applyAlignment="0" applyProtection="0"/>
    <xf numFmtId="0" fontId="98" fillId="5" borderId="103" applyNumberFormat="0" applyAlignment="0" applyProtection="0"/>
    <xf numFmtId="0" fontId="1" fillId="0" borderId="107" applyFont="0" applyFill="0" applyBorder="0" applyAlignment="0">
      <alignment horizontal="center" vertical="center"/>
    </xf>
    <xf numFmtId="0" fontId="1" fillId="0" borderId="107" applyFont="0" applyFill="0" applyBorder="0" applyAlignment="0">
      <alignment horizontal="center" vertical="center"/>
    </xf>
    <xf numFmtId="0" fontId="99" fillId="0" borderId="0"/>
    <xf numFmtId="0" fontId="100" fillId="0" borderId="0"/>
    <xf numFmtId="0" fontId="100" fillId="0" borderId="0"/>
    <xf numFmtId="186" fontId="30" fillId="0" borderId="0" applyFont="0" applyFill="0" applyBorder="0" applyAlignment="0" applyProtection="0"/>
    <xf numFmtId="187" fontId="0" fillId="0" borderId="0"/>
    <xf numFmtId="187" fontId="30" fillId="0" borderId="0"/>
    <xf numFmtId="187" fontId="0" fillId="0" borderId="0"/>
    <xf numFmtId="187" fontId="30" fillId="0" borderId="0"/>
    <xf numFmtId="187" fontId="30" fillId="0" borderId="0"/>
    <xf numFmtId="187" fontId="30" fillId="0" borderId="0"/>
    <xf numFmtId="0" fontId="0" fillId="0" borderId="0"/>
    <xf numFmtId="0" fontId="30" fillId="0" borderId="0"/>
    <xf numFmtId="0" fontId="0" fillId="0" borderId="0"/>
    <xf numFmtId="0" fontId="30" fillId="0" borderId="0"/>
    <xf numFmtId="0" fontId="30" fillId="0" borderId="0"/>
    <xf numFmtId="0" fontId="30" fillId="0" borderId="0"/>
    <xf numFmtId="0" fontId="0" fillId="0" borderId="0"/>
    <xf numFmtId="0" fontId="96" fillId="0" borderId="0">
      <protection locked="0"/>
    </xf>
    <xf numFmtId="0" fontId="96" fillId="0" borderId="0">
      <protection locked="0"/>
    </xf>
    <xf numFmtId="0" fontId="96" fillId="0" borderId="0">
      <protection locked="0"/>
    </xf>
    <xf numFmtId="0" fontId="96" fillId="0" borderId="0">
      <protection locked="0"/>
    </xf>
    <xf numFmtId="0" fontId="96" fillId="0" borderId="0">
      <protection locked="0"/>
    </xf>
    <xf numFmtId="0" fontId="96" fillId="0" borderId="0">
      <protection locked="0"/>
    </xf>
    <xf numFmtId="0" fontId="96" fillId="0" borderId="0">
      <protection locked="0"/>
    </xf>
    <xf numFmtId="0" fontId="96" fillId="0" borderId="0">
      <protection locked="0"/>
    </xf>
    <xf numFmtId="0" fontId="96" fillId="0" borderId="0">
      <protection locked="0"/>
    </xf>
    <xf numFmtId="182" fontId="93" fillId="0" borderId="0">
      <protection locked="0"/>
    </xf>
    <xf numFmtId="0" fontId="101" fillId="0" borderId="0" applyNumberFormat="0" applyFill="0" applyBorder="0" applyAlignment="0" applyProtection="0">
      <alignment vertical="top"/>
      <protection locked="0"/>
    </xf>
    <xf numFmtId="180" fontId="41" fillId="3" borderId="0" applyNumberFormat="0" applyBorder="0" applyAlignment="0" applyProtection="0"/>
    <xf numFmtId="0" fontId="102" fillId="0" borderId="0">
      <alignment horizontal="left"/>
    </xf>
    <xf numFmtId="182" fontId="103" fillId="0" borderId="0">
      <protection locked="0"/>
    </xf>
    <xf numFmtId="182" fontId="103" fillId="0" borderId="0">
      <protection locked="0"/>
    </xf>
    <xf numFmtId="0" fontId="104" fillId="0" borderId="0" applyNumberFormat="0" applyFill="0" applyBorder="0" applyAlignment="0" applyProtection="0">
      <alignment vertical="top"/>
      <protection locked="0"/>
    </xf>
    <xf numFmtId="0" fontId="105" fillId="58" borderId="0" applyNumberFormat="0" applyBorder="0" applyAlignment="0" applyProtection="0"/>
    <xf numFmtId="0" fontId="105" fillId="58" borderId="0" applyNumberFormat="0" applyBorder="0" applyAlignment="0" applyProtection="0"/>
    <xf numFmtId="0" fontId="105" fillId="60" borderId="0" applyNumberFormat="0" applyBorder="0" applyAlignment="0" applyProtection="0"/>
    <xf numFmtId="0" fontId="105" fillId="64" borderId="0" applyNumberFormat="0" applyBorder="0" applyAlignment="0" applyProtection="0"/>
    <xf numFmtId="10" fontId="41" fillId="3" borderId="16" applyNumberFormat="0" applyBorder="0" applyAlignment="0" applyProtection="0"/>
    <xf numFmtId="10" fontId="41" fillId="3" borderId="16" applyNumberFormat="0" applyBorder="0" applyAlignment="0" applyProtection="0"/>
    <xf numFmtId="188" fontId="30" fillId="0" borderId="0" applyFont="0" applyFill="0" applyBorder="0" applyAlignment="0" applyProtection="0"/>
    <xf numFmtId="189" fontId="30" fillId="0" borderId="0" applyFont="0" applyFill="0" applyBorder="0" applyAlignment="0" applyProtection="0"/>
    <xf numFmtId="0" fontId="106" fillId="0" borderId="12"/>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1" fillId="0" borderId="0" applyFill="0" applyBorder="0" applyAlignment="0" applyProtection="0"/>
    <xf numFmtId="177" fontId="1" fillId="0" borderId="0" applyFill="0" applyBorder="0" applyAlignment="0" applyProtection="0"/>
    <xf numFmtId="177" fontId="1" fillId="0" borderId="0" applyFill="0" applyBorder="0" applyAlignment="0" applyProtection="0"/>
    <xf numFmtId="177" fontId="1" fillId="0" borderId="0" applyFill="0" applyBorder="0" applyAlignment="0" applyProtection="0"/>
    <xf numFmtId="177" fontId="1" fillId="0" borderId="0" applyFill="0" applyBorder="0" applyAlignment="0" applyProtection="0"/>
    <xf numFmtId="177" fontId="1" fillId="0" borderId="0" applyFill="0" applyBorder="0" applyAlignment="0" applyProtection="0"/>
    <xf numFmtId="177" fontId="1" fillId="0" borderId="0" applyFill="0" applyBorder="0" applyAlignment="0" applyProtection="0"/>
    <xf numFmtId="190" fontId="30" fillId="0" borderId="0"/>
    <xf numFmtId="190" fontId="30" fillId="0" borderId="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90" fontId="30" fillId="0" borderId="0"/>
    <xf numFmtId="177" fontId="30" fillId="0" borderId="0" applyFill="0" applyBorder="0" applyAlignment="0" applyProtection="0"/>
    <xf numFmtId="181" fontId="0" fillId="0" borderId="0"/>
    <xf numFmtId="191" fontId="30" fillId="0" borderId="0" applyFont="0" applyFill="0" applyBorder="0" applyAlignment="0" applyProtection="0"/>
    <xf numFmtId="191" fontId="30" fillId="0" borderId="0" applyFont="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90" fontId="30" fillId="0" borderId="0"/>
    <xf numFmtId="177" fontId="30" fillId="0" borderId="0" applyFill="0" applyBorder="0" applyAlignment="0" applyProtection="0"/>
    <xf numFmtId="190" fontId="0" fillId="0" borderId="0"/>
    <xf numFmtId="190" fontId="30" fillId="0" borderId="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77" fontId="30" fillId="0" borderId="0" applyFill="0" applyBorder="0" applyAlignment="0" applyProtection="0"/>
    <xf numFmtId="190" fontId="0" fillId="0" borderId="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90" fontId="0" fillId="0" borderId="0"/>
    <xf numFmtId="190" fontId="0" fillId="0" borderId="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90" fontId="0" fillId="0" borderId="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90" fontId="0" fillId="0" borderId="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77" fontId="0" fillId="0" borderId="0" applyFont="0" applyFill="0" applyBorder="0" applyAlignment="0" applyProtection="0"/>
    <xf numFmtId="192" fontId="30" fillId="0" borderId="0" applyFont="0" applyFill="0" applyBorder="0" applyAlignment="0" applyProtection="0"/>
    <xf numFmtId="193" fontId="30" fillId="0" borderId="0" applyFont="0" applyFill="0" applyBorder="0" applyAlignment="0" applyProtection="0"/>
    <xf numFmtId="194" fontId="30" fillId="0" borderId="0" applyFont="0" applyFill="0" applyBorder="0" applyAlignment="0" applyProtection="0"/>
    <xf numFmtId="0" fontId="96" fillId="0" borderId="0">
      <protection locked="0"/>
    </xf>
    <xf numFmtId="0" fontId="107" fillId="15" borderId="0" applyNumberFormat="0" applyBorder="0" applyAlignment="0" applyProtection="0"/>
    <xf numFmtId="0" fontId="76" fillId="97" borderId="0" applyNumberFormat="0" applyBorder="0" applyAlignment="0" applyProtection="0"/>
    <xf numFmtId="0" fontId="76" fillId="15" borderId="0" applyNumberFormat="0" applyBorder="0" applyAlignment="0" applyProtection="0"/>
    <xf numFmtId="195" fontId="108" fillId="0" borderId="0"/>
    <xf numFmtId="196" fontId="30" fillId="0" borderId="0"/>
    <xf numFmtId="0" fontId="46" fillId="0" borderId="0"/>
    <xf numFmtId="0" fontId="46" fillId="0" borderId="0"/>
    <xf numFmtId="0" fontId="46" fillId="0" borderId="0"/>
    <xf numFmtId="0" fontId="109" fillId="0" borderId="0"/>
    <xf numFmtId="0" fontId="0" fillId="0" borderId="0"/>
    <xf numFmtId="0" fontId="109" fillId="0" borderId="0"/>
    <xf numFmtId="0" fontId="0" fillId="0" borderId="0"/>
    <xf numFmtId="0" fontId="110" fillId="0" borderId="0"/>
    <xf numFmtId="0" fontId="30" fillId="0" borderId="0"/>
    <xf numFmtId="0" fontId="30" fillId="0" borderId="0"/>
    <xf numFmtId="0" fontId="30" fillId="0" borderId="0"/>
    <xf numFmtId="0" fontId="30" fillId="0" borderId="0"/>
    <xf numFmtId="0" fontId="110" fillId="0" borderId="0"/>
    <xf numFmtId="0" fontId="111" fillId="0" borderId="0" applyNumberFormat="0" applyFill="0" applyBorder="0" applyAlignment="0" applyProtection="0"/>
    <xf numFmtId="0" fontId="0"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0"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0"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30" fillId="0" borderId="0"/>
    <xf numFmtId="0" fontId="30" fillId="0" borderId="0" applyNumberFormat="0" applyFont="0" applyFill="0" applyBorder="0" applyAlignment="0" applyProtection="0"/>
    <xf numFmtId="0" fontId="30" fillId="0" borderId="0"/>
    <xf numFmtId="0" fontId="113" fillId="0" borderId="0"/>
    <xf numFmtId="0" fontId="0" fillId="0" borderId="0"/>
    <xf numFmtId="0" fontId="0" fillId="0" borderId="0"/>
    <xf numFmtId="0" fontId="0" fillId="0" borderId="0"/>
    <xf numFmtId="0" fontId="0" fillId="0" borderId="0"/>
    <xf numFmtId="0" fontId="0" fillId="0" borderId="0"/>
    <xf numFmtId="0" fontId="30" fillId="0" borderId="0"/>
    <xf numFmtId="0" fontId="0" fillId="0" borderId="0"/>
    <xf numFmtId="0" fontId="30" fillId="0" borderId="0"/>
    <xf numFmtId="0" fontId="0" fillId="0" borderId="0"/>
    <xf numFmtId="0" fontId="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0" fillId="0" borderId="0" applyNumberFormat="0" applyFont="0" applyFill="0" applyBorder="0" applyAlignment="0" applyProtection="0"/>
    <xf numFmtId="0" fontId="30" fillId="0" borderId="0" applyNumberFormat="0" applyFont="0" applyFill="0" applyBorder="0" applyAlignment="0" applyProtection="0"/>
    <xf numFmtId="0" fontId="30" fillId="0" borderId="0"/>
    <xf numFmtId="0" fontId="112" fillId="0" borderId="0"/>
    <xf numFmtId="0" fontId="112" fillId="0" borderId="0"/>
    <xf numFmtId="0" fontId="46"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46" fillId="0" borderId="0"/>
    <xf numFmtId="0" fontId="109" fillId="0" borderId="0"/>
    <xf numFmtId="0" fontId="109" fillId="0" borderId="0"/>
    <xf numFmtId="0" fontId="30" fillId="0" borderId="0"/>
    <xf numFmtId="0" fontId="46" fillId="0" borderId="0"/>
    <xf numFmtId="0" fontId="46" fillId="0" borderId="0"/>
    <xf numFmtId="0" fontId="109" fillId="0" borderId="0"/>
    <xf numFmtId="0" fontId="30" fillId="0" borderId="0"/>
    <xf numFmtId="0" fontId="109" fillId="0" borderId="0"/>
    <xf numFmtId="0" fontId="30" fillId="0" borderId="0"/>
    <xf numFmtId="0" fontId="30" fillId="0" borderId="0"/>
    <xf numFmtId="0" fontId="30" fillId="0" borderId="0"/>
    <xf numFmtId="0" fontId="30" fillId="0" borderId="0"/>
    <xf numFmtId="0" fontId="30" fillId="0" borderId="0"/>
    <xf numFmtId="0" fontId="46" fillId="0" borderId="0"/>
    <xf numFmtId="0" fontId="109" fillId="0" borderId="0"/>
    <xf numFmtId="0" fontId="30" fillId="0" borderId="0"/>
    <xf numFmtId="0" fontId="30" fillId="0" borderId="0"/>
    <xf numFmtId="0" fontId="30" fillId="0" borderId="0"/>
    <xf numFmtId="0" fontId="30" fillId="0" borderId="0"/>
    <xf numFmtId="0" fontId="0" fillId="0" borderId="0"/>
    <xf numFmtId="0" fontId="0" fillId="0" borderId="0"/>
    <xf numFmtId="0" fontId="30" fillId="0" borderId="0"/>
    <xf numFmtId="0" fontId="0" fillId="0" borderId="0"/>
    <xf numFmtId="0" fontId="30" fillId="0" borderId="0"/>
    <xf numFmtId="0" fontId="30" fillId="0" borderId="0"/>
    <xf numFmtId="0" fontId="0" fillId="0" borderId="0"/>
    <xf numFmtId="0" fontId="30" fillId="0" borderId="0"/>
    <xf numFmtId="0" fontId="30" fillId="0" borderId="0"/>
    <xf numFmtId="0" fontId="30" fillId="0" borderId="0"/>
    <xf numFmtId="0" fontId="30" fillId="0" borderId="0"/>
    <xf numFmtId="0" fontId="30" fillId="0" borderId="0"/>
    <xf numFmtId="0" fontId="30" fillId="0" borderId="0"/>
    <xf numFmtId="0" fontId="0" fillId="0" borderId="0"/>
    <xf numFmtId="0" fontId="0" fillId="0" borderId="0"/>
    <xf numFmtId="0" fontId="111" fillId="0" borderId="0"/>
    <xf numFmtId="0" fontId="11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0" fillId="0" borderId="0"/>
    <xf numFmtId="0" fontId="0" fillId="27" borderId="108"/>
    <xf numFmtId="0" fontId="0" fillId="98" borderId="108" applyNumberFormat="0" applyAlignment="0" applyProtection="0"/>
    <xf numFmtId="0" fontId="0" fillId="98" borderId="108" applyNumberFormat="0" applyAlignment="0" applyProtection="0"/>
    <xf numFmtId="0" fontId="0" fillId="98" borderId="108" applyNumberFormat="0" applyAlignment="0" applyProtection="0"/>
    <xf numFmtId="0" fontId="0" fillId="98" borderId="108" applyNumberFormat="0" applyAlignment="0" applyProtection="0"/>
    <xf numFmtId="0" fontId="0" fillId="98" borderId="108" applyNumberFormat="0" applyAlignment="0" applyProtection="0"/>
    <xf numFmtId="0" fontId="30" fillId="9" borderId="108" applyNumberFormat="0" applyFont="0" applyAlignment="0" applyProtection="0"/>
    <xf numFmtId="0" fontId="30" fillId="9" borderId="108" applyNumberFormat="0" applyFont="0" applyAlignment="0" applyProtection="0"/>
    <xf numFmtId="0" fontId="30" fillId="9" borderId="108" applyNumberFormat="0" applyFont="0" applyAlignment="0" applyProtection="0"/>
    <xf numFmtId="0" fontId="30" fillId="9" borderId="108" applyNumberFormat="0" applyFont="0" applyAlignment="0" applyProtection="0"/>
    <xf numFmtId="0" fontId="30" fillId="9" borderId="108" applyNumberFormat="0" applyFont="0" applyAlignment="0" applyProtection="0"/>
    <xf numFmtId="0" fontId="0" fillId="98" borderId="108" applyNumberFormat="0" applyAlignment="0" applyProtection="0"/>
    <xf numFmtId="0" fontId="0" fillId="98" borderId="108" applyNumberFormat="0" applyAlignment="0" applyProtection="0"/>
    <xf numFmtId="0" fontId="0" fillId="27" borderId="108"/>
    <xf numFmtId="0" fontId="3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0" fontId="0" fillId="9" borderId="108" applyNumberFormat="0" applyFont="0" applyAlignment="0" applyProtection="0"/>
    <xf numFmtId="182" fontId="93" fillId="0" borderId="0">
      <protection locked="0"/>
    </xf>
    <xf numFmtId="10" fontId="30" fillId="0" borderId="0" applyFont="0" applyFill="0" applyBorder="0" applyAlignment="0" applyProtection="0"/>
    <xf numFmtId="9" fontId="0" fillId="0" borderId="0"/>
    <xf numFmtId="9" fontId="30" fillId="0" borderId="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xf numFmtId="9" fontId="30" fillId="0" borderId="0" applyFill="0" applyBorder="0" applyAlignment="0" applyProtection="0"/>
    <xf numFmtId="9" fontId="30" fillId="0" borderId="0" applyFill="0" applyBorder="0" applyAlignment="0" applyProtection="0"/>
    <xf numFmtId="9" fontId="30" fillId="0" borderId="0"/>
    <xf numFmtId="9" fontId="30" fillId="0" borderId="0" applyFill="0" applyBorder="0" applyAlignment="0" applyProtection="0"/>
    <xf numFmtId="9" fontId="30" fillId="0" borderId="0" applyFill="0" applyBorder="0" applyAlignment="0" applyProtection="0"/>
    <xf numFmtId="0" fontId="0" fillId="0" borderId="0"/>
    <xf numFmtId="0" fontId="0" fillId="0" borderId="0" applyNumberFormat="0" applyFill="0" applyBorder="0" applyAlignment="0" applyProtection="0"/>
    <xf numFmtId="0" fontId="0" fillId="0" borderId="0" applyNumberFormat="0" applyFill="0" applyBorder="0" applyAlignment="0" applyProtection="0"/>
    <xf numFmtId="0" fontId="114" fillId="0" borderId="109" applyNumberFormat="0" applyFont="0" applyBorder="0" applyAlignment="0"/>
    <xf numFmtId="9" fontId="1" fillId="0" borderId="0" applyFill="0" applyBorder="0" applyAlignment="0" applyProtection="0"/>
    <xf numFmtId="9" fontId="1" fillId="0" borderId="0" applyFill="0" applyBorder="0" applyAlignment="0" applyProtection="0"/>
    <xf numFmtId="9" fontId="30" fillId="0" borderId="0"/>
    <xf numFmtId="9" fontId="30" fillId="0" borderId="0" applyFill="0" applyBorder="0" applyAlignment="0" applyProtection="0"/>
    <xf numFmtId="9" fontId="0" fillId="0" borderId="0"/>
    <xf numFmtId="9" fontId="30" fillId="0" borderId="0" applyFont="0" applyFill="0" applyBorder="0" applyAlignment="0" applyProtection="0"/>
    <xf numFmtId="9" fontId="30" fillId="0" borderId="0" applyFont="0" applyFill="0" applyBorder="0" applyAlignment="0" applyProtection="0"/>
    <xf numFmtId="9" fontId="0" fillId="0" borderId="0"/>
    <xf numFmtId="9" fontId="30" fillId="0" borderId="0" applyFont="0" applyFill="0" applyBorder="0" applyAlignment="0" applyProtection="0"/>
    <xf numFmtId="9" fontId="30" fillId="0" borderId="0" applyFont="0" applyFill="0" applyBorder="0" applyAlignment="0" applyProtection="0"/>
    <xf numFmtId="9" fontId="0" fillId="0" borderId="0"/>
    <xf numFmtId="9" fontId="30" fillId="0" borderId="0" applyFont="0" applyFill="0" applyBorder="0" applyAlignment="0" applyProtection="0"/>
    <xf numFmtId="9" fontId="30" fillId="0" borderId="0" applyFont="0" applyFill="0" applyBorder="0" applyAlignment="0" applyProtection="0"/>
    <xf numFmtId="9" fontId="30" fillId="0" borderId="0"/>
    <xf numFmtId="9" fontId="30" fillId="0" borderId="0" applyFill="0" applyBorder="0" applyAlignment="0" applyProtection="0"/>
    <xf numFmtId="9" fontId="30" fillId="0" borderId="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ill="0" applyBorder="0" applyAlignment="0" applyProtection="0"/>
    <xf numFmtId="9" fontId="0" fillId="0" borderId="0"/>
    <xf numFmtId="9" fontId="30" fillId="0" borderId="0" applyFont="0" applyFill="0" applyBorder="0" applyAlignment="0" applyProtection="0"/>
    <xf numFmtId="9" fontId="0" fillId="0" borderId="0" applyFont="0" applyFill="0" applyBorder="0" applyAlignment="0" applyProtection="0"/>
    <xf numFmtId="9" fontId="0" fillId="0" borderId="0"/>
    <xf numFmtId="9" fontId="30" fillId="0" borderId="0" applyFont="0" applyFill="0" applyBorder="0" applyAlignment="0" applyProtection="0"/>
    <xf numFmtId="9" fontId="0" fillId="0" borderId="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0" fillId="0" borderId="0"/>
    <xf numFmtId="9" fontId="30" fillId="0" borderId="0" applyFont="0" applyFill="0" applyBorder="0" applyAlignment="0" applyProtection="0"/>
    <xf numFmtId="9" fontId="30"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1" fillId="0" borderId="0" applyFill="0" applyBorder="0" applyAlignment="0" applyProtection="0"/>
    <xf numFmtId="9" fontId="30" fillId="0" borderId="0" applyFont="0" applyFill="0" applyBorder="0" applyAlignment="0" applyProtection="0"/>
    <xf numFmtId="9" fontId="30" fillId="0" borderId="0" applyFill="0" applyBorder="0" applyAlignment="0" applyProtection="0"/>
    <xf numFmtId="0" fontId="96" fillId="0" borderId="0">
      <protection locked="0"/>
    </xf>
    <xf numFmtId="180" fontId="115" fillId="0" borderId="0"/>
    <xf numFmtId="0" fontId="116" fillId="84" borderId="110"/>
    <xf numFmtId="0" fontId="116" fillId="84" borderId="110" applyNumberFormat="0" applyAlignment="0" applyProtection="0"/>
    <xf numFmtId="0" fontId="116" fillId="84" borderId="110" applyNumberFormat="0" applyAlignment="0" applyProtection="0"/>
    <xf numFmtId="0" fontId="116" fillId="84" borderId="110" applyNumberFormat="0" applyAlignment="0" applyProtection="0"/>
    <xf numFmtId="0" fontId="116" fillId="84" borderId="110" applyNumberFormat="0" applyAlignment="0" applyProtection="0"/>
    <xf numFmtId="0" fontId="116" fillId="84" borderId="110" applyNumberFormat="0" applyAlignment="0" applyProtection="0"/>
    <xf numFmtId="0" fontId="116" fillId="3" borderId="110" applyNumberFormat="0" applyAlignment="0" applyProtection="0"/>
    <xf numFmtId="0" fontId="116" fillId="3" borderId="110" applyNumberFormat="0" applyAlignment="0" applyProtection="0"/>
    <xf numFmtId="0" fontId="116" fillId="3" borderId="110" applyNumberFormat="0" applyAlignment="0" applyProtection="0"/>
    <xf numFmtId="0" fontId="116" fillId="3" borderId="110" applyNumberFormat="0" applyAlignment="0" applyProtection="0"/>
    <xf numFmtId="0" fontId="116" fillId="3" borderId="110" applyNumberFormat="0" applyAlignment="0" applyProtection="0"/>
    <xf numFmtId="0" fontId="116" fillId="84" borderId="110" applyNumberFormat="0" applyAlignment="0" applyProtection="0"/>
    <xf numFmtId="0" fontId="116" fillId="84" borderId="110" applyNumberFormat="0" applyAlignment="0" applyProtection="0"/>
    <xf numFmtId="0" fontId="116" fillId="84" borderId="110"/>
    <xf numFmtId="0" fontId="116" fillId="3" borderId="110" applyNumberFormat="0" applyAlignment="0" applyProtection="0"/>
    <xf numFmtId="0" fontId="116" fillId="24" borderId="110" applyNumberFormat="0" applyAlignment="0" applyProtection="0"/>
    <xf numFmtId="0" fontId="116" fillId="24" borderId="110" applyNumberFormat="0" applyAlignment="0" applyProtection="0"/>
    <xf numFmtId="0" fontId="116" fillId="24" borderId="110" applyNumberFormat="0" applyAlignment="0" applyProtection="0"/>
    <xf numFmtId="0" fontId="116" fillId="24" borderId="110" applyNumberFormat="0" applyAlignment="0" applyProtection="0"/>
    <xf numFmtId="0" fontId="116" fillId="24" borderId="110" applyNumberFormat="0" applyAlignment="0" applyProtection="0"/>
    <xf numFmtId="182" fontId="117" fillId="0" borderId="0">
      <protection locked="0"/>
    </xf>
    <xf numFmtId="197" fontId="3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97" fontId="30" fillId="0" borderId="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99" fontId="30" fillId="0" borderId="0" applyFill="0" applyBorder="0" applyAlignment="0" applyProtection="0"/>
    <xf numFmtId="199"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ill="0" applyBorder="0" applyAlignment="0" applyProtection="0"/>
    <xf numFmtId="200" fontId="30" fillId="0" borderId="0"/>
    <xf numFmtId="200" fontId="30" fillId="0" borderId="0"/>
    <xf numFmtId="200" fontId="30" fillId="0" borderId="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200" fontId="30" fillId="0" borderId="0"/>
    <xf numFmtId="200" fontId="30" fillId="0" borderId="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200" fontId="30" fillId="0" borderId="0" applyFill="0" applyBorder="0" applyAlignment="0" applyProtection="0"/>
    <xf numFmtId="200" fontId="30" fillId="0" borderId="0" applyFill="0" applyBorder="0" applyAlignment="0" applyProtection="0"/>
    <xf numFmtId="200" fontId="30" fillId="0" borderId="0"/>
    <xf numFmtId="200" fontId="30" fillId="0" borderId="0"/>
    <xf numFmtId="200" fontId="30" fillId="0" borderId="0" applyFill="0" applyBorder="0" applyAlignment="0" applyProtection="0"/>
    <xf numFmtId="200" fontId="30" fillId="0" borderId="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200" fontId="30" fillId="0" borderId="0" applyFill="0" applyBorder="0" applyAlignment="0" applyProtection="0"/>
    <xf numFmtId="200" fontId="30" fillId="0" borderId="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8" fontId="30" fillId="0" borderId="0" applyFont="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99" fontId="30" fillId="0" borderId="0" applyFill="0" applyBorder="0" applyAlignment="0" applyProtection="0"/>
    <xf numFmtId="199" fontId="30" fillId="0" borderId="0" applyFill="0" applyBorder="0" applyAlignment="0" applyProtection="0"/>
    <xf numFmtId="176" fontId="30" fillId="0" borderId="0" applyFill="0" applyBorder="0" applyAlignment="0" applyProtection="0"/>
    <xf numFmtId="0" fontId="106" fillId="0" borderId="0"/>
    <xf numFmtId="0" fontId="90" fillId="0" borderId="0"/>
    <xf numFmtId="0" fontId="90" fillId="0" borderId="0" applyNumberFormat="0" applyFill="0" applyBorder="0" applyAlignment="0" applyProtection="0"/>
    <xf numFmtId="0" fontId="90" fillId="0" borderId="0" applyNumberFormat="0" applyFill="0" applyBorder="0" applyAlignment="0" applyProtection="0"/>
    <xf numFmtId="0" fontId="118" fillId="0" borderId="0"/>
    <xf numFmtId="0" fontId="118" fillId="0" borderId="0" applyNumberFormat="0" applyFill="0" applyBorder="0" applyAlignment="0" applyProtection="0"/>
    <xf numFmtId="0" fontId="118" fillId="0" borderId="0" applyNumberFormat="0" applyFill="0" applyBorder="0" applyAlignment="0" applyProtection="0"/>
    <xf numFmtId="0" fontId="119" fillId="0" borderId="111" applyNumberFormat="0" applyFill="0" applyAlignment="0" applyProtection="0"/>
    <xf numFmtId="0" fontId="81" fillId="0" borderId="100" applyNumberFormat="0" applyFill="0" applyAlignment="0" applyProtection="0"/>
    <xf numFmtId="0" fontId="120" fillId="0" borderId="112" applyNumberFormat="0" applyFill="0" applyAlignment="0" applyProtection="0"/>
    <xf numFmtId="0" fontId="82" fillId="0" borderId="101" applyNumberFormat="0" applyFill="0" applyAlignment="0" applyProtection="0"/>
    <xf numFmtId="0" fontId="121" fillId="0" borderId="113" applyNumberFormat="0" applyFill="0" applyAlignment="0" applyProtection="0"/>
    <xf numFmtId="0" fontId="83" fillId="0" borderId="102" applyNumberFormat="0" applyFill="0" applyAlignment="0" applyProtection="0"/>
    <xf numFmtId="0" fontId="121" fillId="0" borderId="0" applyNumberFormat="0" applyFill="0" applyBorder="0" applyAlignment="0" applyProtection="0"/>
    <xf numFmtId="0" fontId="83" fillId="0" borderId="0" applyNumberFormat="0" applyFill="0" applyBorder="0" applyAlignment="0" applyProtection="0"/>
    <xf numFmtId="0" fontId="122" fillId="0" borderId="0"/>
    <xf numFmtId="0" fontId="122" fillId="0" borderId="0" applyNumberFormat="0" applyFill="0" applyBorder="0" applyAlignment="0" applyProtection="0"/>
    <xf numFmtId="0" fontId="123" fillId="0" borderId="0" applyNumberFormat="0" applyFill="0" applyBorder="0" applyAlignment="0" applyProtection="0"/>
    <xf numFmtId="0" fontId="123" fillId="0" borderId="0" applyNumberFormat="0" applyFill="0" applyBorder="0" applyAlignment="0" applyProtection="0"/>
    <xf numFmtId="0" fontId="123" fillId="0" borderId="0" applyNumberFormat="0" applyFill="0" applyBorder="0" applyAlignment="0" applyProtection="0"/>
    <xf numFmtId="0" fontId="122" fillId="0" borderId="0" applyNumberFormat="0" applyFill="0" applyBorder="0" applyAlignment="0" applyProtection="0"/>
    <xf numFmtId="0" fontId="3" fillId="0" borderId="114"/>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5" applyNumberFormat="0" applyFill="0" applyAlignment="0" applyProtection="0"/>
    <xf numFmtId="0" fontId="3" fillId="0" borderId="115" applyNumberFormat="0" applyFill="0" applyAlignment="0" applyProtection="0"/>
    <xf numFmtId="0" fontId="3" fillId="0" borderId="115" applyNumberFormat="0" applyFill="0" applyAlignment="0" applyProtection="0"/>
    <xf numFmtId="0" fontId="3" fillId="0" borderId="115" applyNumberFormat="0" applyFill="0" applyAlignment="0" applyProtection="0"/>
    <xf numFmtId="0" fontId="3" fillId="0" borderId="115"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xf numFmtId="0" fontId="3" fillId="0" borderId="115"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3" fillId="0" borderId="114" applyNumberFormat="0" applyFill="0" applyAlignment="0" applyProtection="0"/>
    <xf numFmtId="0" fontId="88" fillId="85" borderId="104" applyNumberFormat="0" applyAlignment="0" applyProtection="0"/>
    <xf numFmtId="0" fontId="88" fillId="85" borderId="104" applyNumberFormat="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1" fillId="0" borderId="0" applyFill="0" applyBorder="0" applyAlignment="0" applyProtection="0"/>
    <xf numFmtId="176" fontId="1" fillId="0" borderId="0" applyFill="0" applyBorder="0" applyAlignment="0" applyProtection="0"/>
    <xf numFmtId="176" fontId="1" fillId="0" borderId="0" applyFill="0" applyBorder="0" applyAlignment="0" applyProtection="0"/>
    <xf numFmtId="176" fontId="1" fillId="0" borderId="0" applyFill="0" applyBorder="0" applyAlignment="0" applyProtection="0"/>
    <xf numFmtId="176" fontId="1" fillId="0" borderId="0" applyFill="0" applyBorder="0" applyAlignment="0" applyProtection="0"/>
    <xf numFmtId="176" fontId="1" fillId="0" borderId="0" applyFill="0" applyBorder="0" applyAlignment="0" applyProtection="0"/>
    <xf numFmtId="176" fontId="1" fillId="0" borderId="0" applyFill="0" applyBorder="0" applyAlignment="0" applyProtection="0"/>
    <xf numFmtId="197" fontId="0" fillId="0" borderId="0"/>
    <xf numFmtId="197" fontId="0" fillId="0" borderId="0"/>
    <xf numFmtId="176" fontId="46" fillId="0" borderId="0" applyFont="0" applyFill="0" applyBorder="0" applyAlignment="0" applyProtection="0"/>
    <xf numFmtId="187" fontId="0" fillId="0" borderId="0"/>
    <xf numFmtId="198"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199" fontId="30" fillId="0" borderId="0" applyFill="0" applyBorder="0" applyAlignment="0" applyProtection="0"/>
    <xf numFmtId="199" fontId="30" fillId="0" borderId="0" applyFill="0" applyBorder="0" applyAlignment="0" applyProtection="0"/>
    <xf numFmtId="197" fontId="0" fillId="0" borderId="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97" fontId="0" fillId="0" borderId="0"/>
    <xf numFmtId="197" fontId="0" fillId="0" borderId="0"/>
    <xf numFmtId="197" fontId="0" fillId="0" borderId="0"/>
    <xf numFmtId="197" fontId="0" fillId="0" borderId="0"/>
    <xf numFmtId="176" fontId="46" fillId="0" borderId="0" applyFont="0" applyFill="0" applyBorder="0" applyAlignment="0" applyProtection="0"/>
    <xf numFmtId="197" fontId="30" fillId="0" borderId="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76" fontId="30" fillId="0" borderId="0" applyFill="0" applyBorder="0" applyAlignment="0" applyProtection="0"/>
    <xf numFmtId="197" fontId="0" fillId="0" borderId="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99" fontId="30" fillId="0" borderId="0"/>
    <xf numFmtId="199" fontId="30" fillId="0" borderId="0" applyFill="0" applyBorder="0" applyAlignment="0" applyProtection="0"/>
    <xf numFmtId="176" fontId="0" fillId="0" borderId="0" applyFont="0" applyFill="0" applyBorder="0" applyAlignment="0" applyProtection="0"/>
    <xf numFmtId="197" fontId="0" fillId="0" borderId="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cellStyleXfs>
  <cellXfs count="814">
    <xf numFmtId="0" fontId="0" fillId="0" borderId="0" xfId="0"/>
    <xf numFmtId="0" fontId="1" fillId="0" borderId="0" xfId="313" applyFont="1" applyAlignment="1" applyProtection="1">
      <alignment horizontal="center" vertical="center" wrapText="1"/>
    </xf>
    <xf numFmtId="0" fontId="2" fillId="0" borderId="0" xfId="0" applyFont="1" applyAlignment="1">
      <alignment horizontal="center" vertical="justify"/>
    </xf>
    <xf numFmtId="0" fontId="3" fillId="0" borderId="0" xfId="0" applyFont="1"/>
    <xf numFmtId="49" fontId="4" fillId="2" borderId="1" xfId="313" applyNumberFormat="1" applyFont="1" applyFill="1" applyBorder="1" applyAlignment="1" applyProtection="1">
      <alignment horizontal="center" vertical="center"/>
    </xf>
    <xf numFmtId="49" fontId="4" fillId="2" borderId="2" xfId="313" applyNumberFormat="1" applyFont="1" applyFill="1" applyBorder="1" applyAlignment="1" applyProtection="1">
      <alignment horizontal="center" vertical="center"/>
    </xf>
    <xf numFmtId="49" fontId="4" fillId="2" borderId="3" xfId="313" applyNumberFormat="1" applyFont="1" applyFill="1" applyBorder="1" applyAlignment="1" applyProtection="1">
      <alignment horizontal="center" vertical="center"/>
    </xf>
    <xf numFmtId="0" fontId="2" fillId="3" borderId="4" xfId="0" applyFont="1" applyFill="1" applyBorder="1" applyAlignment="1">
      <alignment horizontal="center"/>
    </xf>
    <xf numFmtId="0" fontId="2" fillId="3" borderId="0" xfId="0" applyFont="1" applyFill="1" applyBorder="1" applyAlignment="1">
      <alignment horizontal="center"/>
    </xf>
    <xf numFmtId="0" fontId="2" fillId="3" borderId="5" xfId="0" applyFont="1" applyFill="1" applyBorder="1" applyAlignment="1">
      <alignment horizontal="center"/>
    </xf>
    <xf numFmtId="0" fontId="5" fillId="4" borderId="4" xfId="0" applyFont="1" applyFill="1" applyBorder="1" applyAlignment="1">
      <alignment horizontal="left"/>
    </xf>
    <xf numFmtId="0" fontId="2" fillId="4" borderId="0" xfId="0" applyFont="1" applyFill="1" applyBorder="1" applyAlignment="1">
      <alignment horizontal="center"/>
    </xf>
    <xf numFmtId="0" fontId="6" fillId="3" borderId="5" xfId="0" applyFont="1" applyFill="1" applyBorder="1" applyAlignment="1">
      <alignment horizontal="right"/>
    </xf>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0" fillId="3" borderId="4" xfId="0" applyFill="1" applyBorder="1"/>
    <xf numFmtId="0" fontId="0" fillId="3" borderId="0" xfId="0" applyFill="1" applyBorder="1"/>
    <xf numFmtId="0" fontId="0" fillId="3" borderId="5" xfId="0" applyFill="1" applyBorder="1"/>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justify"/>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0" fillId="3" borderId="9" xfId="0" applyFill="1" applyBorder="1" applyAlignment="1">
      <alignment horizontal="center" vertical="center"/>
    </xf>
    <xf numFmtId="0" fontId="0" fillId="3" borderId="6" xfId="0" applyFill="1" applyBorder="1" applyAlignment="1">
      <alignment horizontal="lef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2" fontId="0" fillId="3" borderId="9" xfId="0" applyNumberFormat="1" applyFill="1" applyBorder="1" applyAlignment="1">
      <alignment horizontal="center" vertical="center"/>
    </xf>
    <xf numFmtId="0" fontId="0" fillId="3" borderId="2" xfId="0" applyFill="1" applyBorder="1" applyAlignment="1">
      <alignment horizontal="left" vertical="center"/>
    </xf>
    <xf numFmtId="0" fontId="3" fillId="3" borderId="9" xfId="0" applyFont="1" applyFill="1" applyBorder="1" applyAlignment="1">
      <alignment horizontal="center"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2" fontId="3" fillId="3" borderId="9" xfId="0" applyNumberFormat="1" applyFont="1" applyFill="1" applyBorder="1" applyAlignment="1">
      <alignment horizontal="center" vertical="center"/>
    </xf>
    <xf numFmtId="0" fontId="0" fillId="3" borderId="4" xfId="0" applyFill="1" applyBorder="1" applyAlignment="1">
      <alignment vertical="center"/>
    </xf>
    <xf numFmtId="0" fontId="0" fillId="3" borderId="0" xfId="0" applyFill="1" applyBorder="1" applyAlignment="1">
      <alignment vertical="center"/>
    </xf>
    <xf numFmtId="0" fontId="0" fillId="3" borderId="5" xfId="0" applyFill="1" applyBorder="1" applyAlignment="1">
      <alignment vertical="center"/>
    </xf>
    <xf numFmtId="0" fontId="0" fillId="3" borderId="1" xfId="0" applyFill="1"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center" vertical="center"/>
    </xf>
    <xf numFmtId="2" fontId="0" fillId="3" borderId="10" xfId="0" applyNumberFormat="1" applyFill="1" applyBorder="1" applyAlignment="1">
      <alignment horizontal="center" vertical="center"/>
    </xf>
    <xf numFmtId="0" fontId="0" fillId="3" borderId="11" xfId="0" applyFill="1" applyBorder="1" applyAlignment="1">
      <alignment horizontal="center" vertical="center"/>
    </xf>
    <xf numFmtId="0" fontId="0" fillId="3" borderId="11" xfId="0" applyFill="1" applyBorder="1" applyAlignment="1">
      <alignment horizontal="left" vertical="center"/>
    </xf>
    <xf numFmtId="0" fontId="0" fillId="3" borderId="12" xfId="0" applyFill="1" applyBorder="1" applyAlignment="1">
      <alignment horizontal="left" vertical="center"/>
    </xf>
    <xf numFmtId="0" fontId="0" fillId="3" borderId="13" xfId="0" applyFill="1" applyBorder="1" applyAlignment="1">
      <alignment horizontal="left" vertical="center"/>
    </xf>
    <xf numFmtId="2" fontId="0" fillId="3" borderId="14" xfId="0" applyNumberFormat="1" applyFill="1" applyBorder="1" applyAlignment="1">
      <alignment horizontal="center" vertic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2" fontId="7" fillId="5" borderId="9" xfId="0" applyNumberFormat="1" applyFont="1" applyFill="1" applyBorder="1" applyAlignment="1">
      <alignment horizontal="center" vertical="center"/>
    </xf>
    <xf numFmtId="0" fontId="0" fillId="4" borderId="4" xfId="0" applyFill="1" applyBorder="1"/>
    <xf numFmtId="0" fontId="0" fillId="4" borderId="0" xfId="0" applyFill="1" applyBorder="1"/>
    <xf numFmtId="0" fontId="0" fillId="4" borderId="5" xfId="0" applyFill="1" applyBorder="1"/>
    <xf numFmtId="0" fontId="0" fillId="0" borderId="11"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2" fontId="1" fillId="0" borderId="0" xfId="313" applyNumberFormat="1" applyFont="1" applyAlignment="1" applyProtection="1">
      <alignment horizontal="center" vertical="center" wrapText="1"/>
    </xf>
    <xf numFmtId="0" fontId="1" fillId="2" borderId="0" xfId="313" applyFont="1" applyFill="1" applyBorder="1" applyAlignment="1" applyProtection="1">
      <alignment horizontal="center" vertical="center" wrapText="1"/>
    </xf>
    <xf numFmtId="2" fontId="0" fillId="0" borderId="0" xfId="0" applyNumberFormat="1"/>
    <xf numFmtId="2" fontId="3" fillId="0" borderId="0" xfId="0" applyNumberFormat="1" applyFont="1"/>
    <xf numFmtId="0" fontId="8" fillId="6" borderId="0" xfId="0" applyFont="1" applyFill="1" applyAlignment="1" applyProtection="1">
      <alignment vertical="center"/>
      <protection locked="0"/>
    </xf>
    <xf numFmtId="0" fontId="8" fillId="6" borderId="0" xfId="0" applyFont="1" applyFill="1" applyBorder="1" applyAlignment="1" applyProtection="1">
      <alignment vertical="center"/>
      <protection locked="0"/>
    </xf>
    <xf numFmtId="1" fontId="9" fillId="6" borderId="0" xfId="0" applyNumberFormat="1" applyFont="1" applyFill="1" applyBorder="1" applyAlignment="1" applyProtection="1">
      <alignment horizontal="center" vertical="center"/>
      <protection locked="0"/>
    </xf>
    <xf numFmtId="1" fontId="8" fillId="6" borderId="0" xfId="0" applyNumberFormat="1" applyFont="1" applyFill="1" applyBorder="1" applyAlignment="1" applyProtection="1">
      <alignment horizontal="center" vertical="center"/>
      <protection locked="0"/>
    </xf>
    <xf numFmtId="201" fontId="9" fillId="6" borderId="0" xfId="0" applyNumberFormat="1" applyFont="1" applyFill="1" applyBorder="1" applyAlignment="1" applyProtection="1">
      <alignment horizontal="center" vertical="center"/>
      <protection locked="0"/>
    </xf>
    <xf numFmtId="2" fontId="9" fillId="6" borderId="0" xfId="0" applyNumberFormat="1" applyFont="1" applyFill="1" applyBorder="1" applyAlignment="1" applyProtection="1">
      <alignment horizontal="center" vertical="center"/>
      <protection locked="0"/>
    </xf>
    <xf numFmtId="1" fontId="8" fillId="6" borderId="0" xfId="0" applyNumberFormat="1" applyFont="1" applyFill="1" applyAlignment="1" applyProtection="1">
      <alignment horizontal="center" vertical="center"/>
      <protection locked="0"/>
    </xf>
    <xf numFmtId="0" fontId="9" fillId="6" borderId="0" xfId="0" applyFont="1" applyFill="1" applyAlignment="1" applyProtection="1">
      <alignment horizontal="center" vertical="center" wrapText="1"/>
      <protection locked="0"/>
    </xf>
    <xf numFmtId="0" fontId="6" fillId="6" borderId="0" xfId="0" applyFont="1" applyFill="1" applyAlignment="1" applyProtection="1">
      <alignment horizontal="right" vertical="center"/>
      <protection locked="0"/>
    </xf>
    <xf numFmtId="0" fontId="8" fillId="6" borderId="0" xfId="0" applyNumberFormat="1" applyFont="1" applyFill="1" applyAlignment="1" applyProtection="1">
      <alignment horizontal="left" vertical="center"/>
      <protection locked="0"/>
    </xf>
    <xf numFmtId="2" fontId="8" fillId="6" borderId="0" xfId="0" applyNumberFormat="1" applyFont="1" applyFill="1" applyBorder="1" applyAlignment="1" applyProtection="1">
      <alignment horizontal="right" vertical="center"/>
      <protection locked="0"/>
    </xf>
    <xf numFmtId="0" fontId="9" fillId="6" borderId="0" xfId="0" applyNumberFormat="1" applyFont="1" applyFill="1" applyBorder="1" applyAlignment="1" applyProtection="1">
      <alignment horizontal="left" vertical="center"/>
      <protection locked="0"/>
    </xf>
    <xf numFmtId="2" fontId="6" fillId="6" borderId="0" xfId="0" applyNumberFormat="1" applyFont="1" applyFill="1" applyBorder="1" applyAlignment="1" applyProtection="1">
      <alignment horizontal="right" vertical="center"/>
      <protection locked="0"/>
    </xf>
    <xf numFmtId="1" fontId="9" fillId="6" borderId="0" xfId="0" applyNumberFormat="1" applyFont="1" applyFill="1" applyBorder="1" applyAlignment="1" applyProtection="1">
      <alignment horizontal="left" vertical="center"/>
      <protection locked="0"/>
    </xf>
    <xf numFmtId="2" fontId="6" fillId="6" borderId="0" xfId="0" applyNumberFormat="1" applyFont="1" applyFill="1" applyAlignment="1" applyProtection="1">
      <alignment horizontal="right" vertical="center"/>
      <protection locked="0"/>
    </xf>
    <xf numFmtId="1" fontId="8" fillId="6" borderId="0" xfId="0" applyNumberFormat="1" applyFont="1" applyFill="1" applyBorder="1" applyAlignment="1" applyProtection="1">
      <alignment horizontal="left" vertical="center" wrapText="1"/>
      <protection locked="0"/>
    </xf>
    <xf numFmtId="2" fontId="8" fillId="6" borderId="15" xfId="0" applyNumberFormat="1" applyFont="1" applyFill="1" applyBorder="1" applyAlignment="1" applyProtection="1">
      <alignment horizontal="left" vertical="center"/>
      <protection locked="0"/>
    </xf>
    <xf numFmtId="0" fontId="9" fillId="6" borderId="0" xfId="0" applyNumberFormat="1" applyFont="1" applyFill="1" applyBorder="1" applyAlignment="1" applyProtection="1">
      <alignment vertical="center"/>
      <protection locked="0"/>
    </xf>
    <xf numFmtId="0" fontId="8" fillId="5" borderId="16" xfId="0" applyFont="1" applyFill="1" applyBorder="1" applyAlignment="1">
      <alignment horizontal="center" vertical="center"/>
    </xf>
    <xf numFmtId="0" fontId="8" fillId="5" borderId="16" xfId="0" applyFont="1" applyFill="1" applyBorder="1" applyAlignment="1">
      <alignment horizontal="center" vertical="center" wrapText="1"/>
    </xf>
    <xf numFmtId="0" fontId="0" fillId="7" borderId="17" xfId="0" applyFill="1" applyBorder="1" applyAlignment="1">
      <alignment horizontal="center" vertical="center"/>
    </xf>
    <xf numFmtId="0" fontId="0" fillId="7" borderId="18" xfId="0" applyFill="1" applyBorder="1" applyAlignment="1">
      <alignment horizontal="center" vertical="center"/>
    </xf>
    <xf numFmtId="0" fontId="0" fillId="7" borderId="19" xfId="0" applyFill="1" applyBorder="1" applyAlignment="1">
      <alignment horizontal="center" vertical="center"/>
    </xf>
    <xf numFmtId="0" fontId="0" fillId="7" borderId="16" xfId="0" applyFill="1" applyBorder="1" applyAlignment="1">
      <alignment horizontal="center" vertical="center"/>
    </xf>
    <xf numFmtId="0" fontId="0" fillId="0" borderId="16" xfId="0" applyBorder="1"/>
    <xf numFmtId="58" fontId="0" fillId="0" borderId="16" xfId="0" applyNumberFormat="1" applyBorder="1"/>
    <xf numFmtId="49" fontId="0" fillId="0" borderId="16" xfId="0" applyNumberFormat="1" applyBorder="1" applyAlignment="1">
      <alignment horizontal="center"/>
    </xf>
    <xf numFmtId="0" fontId="0" fillId="0" borderId="16" xfId="0" applyBorder="1" applyAlignment="1">
      <alignment horizontal="center"/>
    </xf>
    <xf numFmtId="2" fontId="9" fillId="6" borderId="0" xfId="0" applyNumberFormat="1" applyFont="1" applyFill="1" applyAlignment="1" applyProtection="1">
      <alignment horizontal="left" vertical="center"/>
      <protection locked="0"/>
    </xf>
    <xf numFmtId="49" fontId="9" fillId="6" borderId="0" xfId="0" applyNumberFormat="1" applyFont="1" applyFill="1" applyAlignment="1" applyProtection="1">
      <alignment horizontal="left" vertical="center"/>
      <protection locked="0"/>
    </xf>
    <xf numFmtId="2" fontId="6" fillId="6" borderId="0" xfId="0" applyNumberFormat="1" applyFont="1" applyFill="1" applyBorder="1" applyAlignment="1" applyProtection="1">
      <alignment horizontal="left" vertical="center"/>
      <protection locked="0"/>
    </xf>
    <xf numFmtId="202" fontId="6" fillId="6" borderId="0" xfId="0" applyNumberFormat="1" applyFont="1" applyFill="1" applyBorder="1" applyAlignment="1" applyProtection="1">
      <alignment horizontal="left" vertical="center"/>
      <protection locked="0"/>
    </xf>
    <xf numFmtId="2" fontId="6" fillId="6" borderId="0" xfId="0" applyNumberFormat="1" applyFont="1" applyFill="1" applyAlignment="1" applyProtection="1">
      <alignment horizontal="left" vertical="center"/>
      <protection locked="0"/>
    </xf>
    <xf numFmtId="10" fontId="6" fillId="6" borderId="0" xfId="0" applyNumberFormat="1" applyFont="1" applyFill="1" applyBorder="1" applyAlignment="1" applyProtection="1">
      <alignment vertical="center"/>
      <protection locked="0"/>
    </xf>
    <xf numFmtId="10" fontId="6" fillId="6" borderId="0" xfId="0" applyNumberFormat="1" applyFont="1" applyFill="1" applyBorder="1" applyAlignment="1" applyProtection="1">
      <alignment horizontal="right" vertical="center"/>
      <protection locked="0"/>
    </xf>
    <xf numFmtId="0" fontId="8" fillId="3" borderId="0" xfId="0" applyFont="1" applyFill="1" applyAlignment="1">
      <alignment horizontal="center"/>
    </xf>
    <xf numFmtId="0" fontId="0" fillId="0" borderId="0" xfId="0" applyFill="1"/>
    <xf numFmtId="0" fontId="0" fillId="3" borderId="0" xfId="0" applyFill="1"/>
    <xf numFmtId="0" fontId="8" fillId="3" borderId="4" xfId="0" applyFont="1" applyFill="1" applyBorder="1" applyAlignment="1">
      <alignment horizontal="left"/>
    </xf>
    <xf numFmtId="49" fontId="4" fillId="2" borderId="4" xfId="313" applyNumberFormat="1" applyFont="1" applyFill="1" applyBorder="1" applyAlignment="1" applyProtection="1">
      <alignment vertical="center"/>
    </xf>
    <xf numFmtId="0" fontId="0" fillId="3" borderId="0" xfId="313" applyFill="1" applyBorder="1" applyAlignment="1" applyProtection="1">
      <alignment vertical="center"/>
    </xf>
    <xf numFmtId="2" fontId="1" fillId="2" borderId="0" xfId="313" applyNumberFormat="1" applyFont="1" applyFill="1" applyBorder="1" applyAlignment="1" applyProtection="1">
      <alignment horizontal="center" vertical="center" wrapText="1"/>
    </xf>
    <xf numFmtId="0" fontId="1" fillId="3" borderId="0" xfId="313" applyFont="1" applyFill="1" applyBorder="1" applyAlignment="1" applyProtection="1">
      <alignment horizontal="center" vertical="center" wrapText="1"/>
    </xf>
    <xf numFmtId="2" fontId="1" fillId="3" borderId="5" xfId="313" applyNumberFormat="1" applyFont="1" applyFill="1" applyBorder="1" applyAlignment="1" applyProtection="1">
      <alignment horizontal="center" vertical="center" wrapText="1"/>
    </xf>
    <xf numFmtId="0" fontId="0" fillId="3" borderId="1" xfId="0" applyFill="1" applyBorder="1"/>
    <xf numFmtId="0" fontId="0" fillId="3" borderId="2" xfId="0" applyFill="1" applyBorder="1"/>
    <xf numFmtId="0" fontId="0" fillId="3" borderId="3" xfId="0" applyFill="1" applyBorder="1"/>
    <xf numFmtId="0" fontId="10" fillId="3" borderId="4" xfId="0" applyFont="1" applyFill="1" applyBorder="1"/>
    <xf numFmtId="0" fontId="10" fillId="3" borderId="0" xfId="0" applyFont="1" applyFill="1" applyBorder="1"/>
    <xf numFmtId="0" fontId="10" fillId="3" borderId="5" xfId="0" applyFont="1" applyFill="1" applyBorder="1"/>
    <xf numFmtId="0" fontId="7" fillId="3" borderId="0" xfId="0" applyFont="1" applyFill="1" applyBorder="1" applyAlignment="1">
      <alignment horizontal="center"/>
    </xf>
    <xf numFmtId="0" fontId="10" fillId="3" borderId="0" xfId="0" applyNumberFormat="1" applyFont="1" applyFill="1" applyBorder="1" applyAlignment="1">
      <alignment horizontal="justify" vertical="justify" wrapText="1"/>
    </xf>
    <xf numFmtId="0" fontId="10" fillId="3" borderId="0" xfId="0" applyFont="1" applyFill="1" applyBorder="1" applyAlignment="1">
      <alignment horizontal="right"/>
    </xf>
    <xf numFmtId="1" fontId="10" fillId="3" borderId="0" xfId="0" applyNumberFormat="1" applyFont="1" applyFill="1" applyBorder="1" applyAlignment="1">
      <alignment horizontal="left"/>
    </xf>
    <xf numFmtId="0" fontId="10" fillId="3" borderId="0" xfId="0" applyFont="1" applyFill="1" applyBorder="1" applyAlignment="1">
      <alignment horizontal="left"/>
    </xf>
    <xf numFmtId="0" fontId="10" fillId="3" borderId="0" xfId="0" applyFont="1" applyFill="1" applyBorder="1" applyAlignment="1">
      <alignment horizontal="center"/>
    </xf>
    <xf numFmtId="0" fontId="10" fillId="3" borderId="11" xfId="0" applyFont="1" applyFill="1" applyBorder="1"/>
    <xf numFmtId="0" fontId="10" fillId="3" borderId="12" xfId="0" applyFont="1" applyFill="1" applyBorder="1"/>
    <xf numFmtId="0" fontId="10" fillId="3" borderId="13" xfId="0" applyFont="1" applyFill="1" applyBorder="1"/>
    <xf numFmtId="0" fontId="0" fillId="0" borderId="0" xfId="0" applyBorder="1"/>
    <xf numFmtId="0" fontId="3" fillId="0" borderId="0" xfId="0" applyFont="1" applyBorder="1"/>
    <xf numFmtId="0" fontId="0" fillId="3" borderId="0" xfId="742" applyFont="1" applyFill="1" applyBorder="1" applyAlignment="1" applyProtection="1">
      <alignment vertical="center"/>
    </xf>
    <xf numFmtId="0" fontId="11" fillId="3" borderId="0" xfId="742" applyFont="1" applyFill="1" applyBorder="1" applyProtection="1"/>
    <xf numFmtId="15" fontId="9" fillId="3" borderId="0" xfId="742" applyNumberFormat="1" applyFont="1" applyFill="1" applyBorder="1" applyAlignment="1" applyProtection="1">
      <alignment horizontal="center" vertical="center"/>
    </xf>
    <xf numFmtId="15" fontId="9" fillId="3" borderId="0" xfId="742" applyNumberFormat="1" applyFont="1" applyFill="1" applyBorder="1" applyAlignment="1" applyProtection="1">
      <alignment horizontal="justify" vertical="justify"/>
    </xf>
    <xf numFmtId="0" fontId="0" fillId="3" borderId="0" xfId="742" applyFont="1" applyFill="1" applyBorder="1" applyAlignment="1" applyProtection="1">
      <alignment vertical="center" wrapText="1"/>
    </xf>
    <xf numFmtId="0" fontId="12" fillId="3" borderId="0" xfId="742" applyFont="1" applyFill="1" applyBorder="1" applyProtection="1"/>
    <xf numFmtId="203" fontId="0" fillId="3" borderId="0" xfId="742" applyNumberFormat="1" applyFont="1" applyFill="1" applyAlignment="1" applyProtection="1">
      <alignment horizontal="center" vertical="top"/>
    </xf>
    <xf numFmtId="0" fontId="0" fillId="3" borderId="0" xfId="742" applyFont="1" applyFill="1" applyAlignment="1" applyProtection="1">
      <alignment horizontal="left" vertical="justify"/>
    </xf>
    <xf numFmtId="10" fontId="0" fillId="3" borderId="0" xfId="742" applyNumberFormat="1" applyFont="1" applyFill="1" applyProtection="1"/>
    <xf numFmtId="204" fontId="0" fillId="3" borderId="0" xfId="742" applyNumberFormat="1" applyFont="1" applyFill="1" applyProtection="1"/>
    <xf numFmtId="204" fontId="12" fillId="3" borderId="0" xfId="742" applyNumberFormat="1" applyFont="1" applyFill="1" applyBorder="1" applyProtection="1"/>
    <xf numFmtId="0" fontId="0" fillId="3" borderId="0" xfId="742" applyFont="1" applyFill="1" applyBorder="1" applyProtection="1"/>
    <xf numFmtId="203" fontId="13" fillId="8" borderId="12" xfId="742" applyNumberFormat="1" applyFont="1" applyFill="1" applyBorder="1" applyAlignment="1" applyProtection="1">
      <alignment horizontal="center" vertical="center"/>
    </xf>
    <xf numFmtId="203" fontId="0" fillId="3" borderId="1" xfId="742" applyNumberFormat="1" applyFont="1" applyFill="1" applyBorder="1" applyAlignment="1" applyProtection="1">
      <alignment horizontal="center" vertical="top"/>
    </xf>
    <xf numFmtId="0" fontId="14" fillId="3" borderId="2" xfId="742" applyFont="1" applyFill="1" applyBorder="1" applyAlignment="1" applyProtection="1">
      <alignment horizontal="center"/>
      <protection hidden="1"/>
    </xf>
    <xf numFmtId="10" fontId="15" fillId="3" borderId="2" xfId="742" applyNumberFormat="1" applyFont="1" applyFill="1" applyBorder="1" applyAlignment="1" applyProtection="1">
      <alignment horizontal="right"/>
    </xf>
    <xf numFmtId="10" fontId="15" fillId="3" borderId="2" xfId="742" applyNumberFormat="1" applyFont="1" applyFill="1" applyBorder="1" applyAlignment="1" applyProtection="1">
      <alignment horizontal="left"/>
    </xf>
    <xf numFmtId="203" fontId="0" fillId="3" borderId="4" xfId="742" applyNumberFormat="1" applyFont="1" applyFill="1" applyBorder="1" applyAlignment="1" applyProtection="1">
      <alignment horizontal="center" vertical="top"/>
    </xf>
    <xf numFmtId="0" fontId="14" fillId="3" borderId="0" xfId="742" applyFont="1" applyFill="1" applyBorder="1" applyAlignment="1" applyProtection="1">
      <alignment horizontal="center" wrapText="1"/>
      <protection hidden="1"/>
    </xf>
    <xf numFmtId="0" fontId="12" fillId="3" borderId="0" xfId="742" applyFont="1" applyFill="1" applyBorder="1" applyAlignment="1" applyProtection="1">
      <alignment horizontal="left" vertical="center"/>
    </xf>
    <xf numFmtId="203" fontId="12" fillId="3" borderId="4" xfId="742" applyNumberFormat="1" applyFont="1" applyFill="1" applyBorder="1" applyAlignment="1" applyProtection="1">
      <alignment horizontal="center" vertical="top"/>
    </xf>
    <xf numFmtId="0" fontId="14" fillId="3" borderId="0" xfId="742" applyFont="1" applyFill="1" applyBorder="1" applyAlignment="1" applyProtection="1">
      <alignment horizontal="center" vertical="center"/>
    </xf>
    <xf numFmtId="0" fontId="15" fillId="3" borderId="0" xfId="742" applyFont="1" applyFill="1" applyBorder="1" applyAlignment="1" applyProtection="1">
      <alignment horizontal="right" vertical="center"/>
    </xf>
    <xf numFmtId="0" fontId="14" fillId="3" borderId="12" xfId="742" applyFont="1" applyFill="1" applyBorder="1" applyAlignment="1" applyProtection="1">
      <alignment horizontal="center" vertical="center"/>
    </xf>
    <xf numFmtId="0" fontId="15" fillId="3" borderId="12" xfId="742" applyFont="1" applyFill="1" applyBorder="1" applyAlignment="1" applyProtection="1">
      <alignment horizontal="center" vertical="justify"/>
    </xf>
    <xf numFmtId="203" fontId="11" fillId="3" borderId="1" xfId="742" applyNumberFormat="1" applyFont="1" applyFill="1" applyBorder="1" applyAlignment="1" applyProtection="1">
      <alignment horizontal="center" vertical="top"/>
    </xf>
    <xf numFmtId="15" fontId="15" fillId="3" borderId="10" xfId="742" applyNumberFormat="1" applyFont="1" applyFill="1" applyBorder="1" applyAlignment="1" applyProtection="1">
      <alignment horizontal="center" vertical="center"/>
    </xf>
    <xf numFmtId="10" fontId="16" fillId="3" borderId="10" xfId="742" applyNumberFormat="1" applyFont="1" applyFill="1" applyBorder="1" applyAlignment="1" applyProtection="1">
      <alignment horizontal="right"/>
    </xf>
    <xf numFmtId="1" fontId="15" fillId="3" borderId="10" xfId="742" applyNumberFormat="1" applyFont="1" applyFill="1" applyBorder="1" applyAlignment="1" applyProtection="1">
      <alignment horizontal="center" vertical="center"/>
      <protection locked="0"/>
    </xf>
    <xf numFmtId="10" fontId="17" fillId="3" borderId="2" xfId="742" applyNumberFormat="1" applyFont="1" applyFill="1" applyBorder="1" applyAlignment="1" applyProtection="1">
      <alignment horizontal="center" vertical="center" wrapText="1"/>
    </xf>
    <xf numFmtId="10" fontId="17" fillId="3" borderId="10" xfId="742" applyNumberFormat="1" applyFont="1" applyFill="1" applyBorder="1" applyAlignment="1" applyProtection="1">
      <alignment horizontal="center" vertical="center" wrapText="1"/>
    </xf>
    <xf numFmtId="203" fontId="15" fillId="3" borderId="4" xfId="742" applyNumberFormat="1" applyFont="1" applyFill="1" applyBorder="1" applyAlignment="1" applyProtection="1">
      <alignment horizontal="center" vertical="center"/>
    </xf>
    <xf numFmtId="15" fontId="15" fillId="3" borderId="20" xfId="742" applyNumberFormat="1" applyFont="1" applyFill="1" applyBorder="1" applyAlignment="1" applyProtection="1">
      <alignment horizontal="center" vertical="center"/>
    </xf>
    <xf numFmtId="1" fontId="15" fillId="3" borderId="20" xfId="742" applyNumberFormat="1" applyFont="1" applyFill="1" applyBorder="1" applyAlignment="1" applyProtection="1">
      <alignment horizontal="center" vertical="center"/>
      <protection locked="0"/>
    </xf>
    <xf numFmtId="10" fontId="17" fillId="3" borderId="0" xfId="742" applyNumberFormat="1" applyFont="1" applyFill="1" applyBorder="1" applyAlignment="1" applyProtection="1">
      <alignment horizontal="center" vertical="center" wrapText="1"/>
    </xf>
    <xf numFmtId="10" fontId="17" fillId="3" borderId="20" xfId="742" applyNumberFormat="1" applyFont="1" applyFill="1" applyBorder="1" applyAlignment="1" applyProtection="1">
      <alignment horizontal="center" vertical="center" wrapText="1"/>
    </xf>
    <xf numFmtId="203" fontId="15" fillId="3" borderId="11" xfId="742" applyNumberFormat="1" applyFont="1" applyFill="1" applyBorder="1" applyAlignment="1" applyProtection="1">
      <alignment horizontal="center" vertical="center"/>
    </xf>
    <xf numFmtId="15" fontId="15" fillId="3" borderId="14" xfId="742" applyNumberFormat="1" applyFont="1" applyFill="1" applyBorder="1" applyAlignment="1" applyProtection="1">
      <alignment horizontal="center" vertical="center"/>
    </xf>
    <xf numFmtId="1" fontId="15" fillId="3" borderId="14" xfId="742" applyNumberFormat="1" applyFont="1" applyFill="1" applyBorder="1" applyAlignment="1" applyProtection="1">
      <alignment horizontal="center" vertical="center"/>
      <protection locked="0"/>
    </xf>
    <xf numFmtId="10" fontId="17" fillId="3" borderId="12" xfId="742" applyNumberFormat="1" applyFont="1" applyFill="1" applyBorder="1" applyAlignment="1" applyProtection="1">
      <alignment horizontal="center" vertical="center" wrapText="1"/>
    </xf>
    <xf numFmtId="10" fontId="17" fillId="3" borderId="14" xfId="742" applyNumberFormat="1" applyFont="1" applyFill="1" applyBorder="1" applyAlignment="1" applyProtection="1">
      <alignment horizontal="center" vertical="center" wrapText="1"/>
    </xf>
    <xf numFmtId="203" fontId="12" fillId="9" borderId="21" xfId="742" applyNumberFormat="1" applyFont="1" applyFill="1" applyBorder="1" applyAlignment="1" applyProtection="1">
      <alignment horizontal="center" vertical="center" wrapText="1"/>
    </xf>
    <xf numFmtId="0" fontId="6" fillId="4" borderId="21" xfId="742" applyFont="1" applyFill="1" applyBorder="1" applyAlignment="1" applyProtection="1">
      <alignment horizontal="left" vertical="center" wrapText="1"/>
    </xf>
    <xf numFmtId="10" fontId="6" fillId="3" borderId="21" xfId="742" applyNumberFormat="1" applyFont="1" applyFill="1" applyBorder="1" applyAlignment="1" applyProtection="1">
      <alignment horizontal="right" vertical="center" wrapText="1"/>
    </xf>
    <xf numFmtId="204" fontId="6" fillId="3" borderId="21" xfId="742" applyNumberFormat="1" applyFont="1" applyFill="1" applyBorder="1" applyAlignment="1" applyProtection="1">
      <alignment horizontal="right" vertical="center" wrapText="1"/>
    </xf>
    <xf numFmtId="10" fontId="6" fillId="9" borderId="21" xfId="742" applyNumberFormat="1" applyFont="1" applyFill="1" applyBorder="1" applyAlignment="1" applyProtection="1">
      <alignment horizontal="right" vertical="center" wrapText="1"/>
      <protection locked="0"/>
    </xf>
    <xf numFmtId="0" fontId="6" fillId="4" borderId="22" xfId="742" applyFont="1" applyFill="1" applyBorder="1" applyAlignment="1" applyProtection="1">
      <alignment horizontal="left" vertical="center" wrapText="1"/>
    </xf>
    <xf numFmtId="10" fontId="6" fillId="3" borderId="22" xfId="742" applyNumberFormat="1" applyFont="1" applyFill="1" applyBorder="1" applyAlignment="1" applyProtection="1">
      <alignment horizontal="right" vertical="center" wrapText="1"/>
    </xf>
    <xf numFmtId="204" fontId="6" fillId="3" borderId="22" xfId="742" applyNumberFormat="1" applyFont="1" applyFill="1" applyBorder="1" applyAlignment="1" applyProtection="1">
      <alignment horizontal="right" vertical="center" wrapText="1"/>
    </xf>
    <xf numFmtId="10" fontId="18" fillId="10" borderId="22" xfId="0" applyNumberFormat="1" applyFont="1" applyFill="1" applyBorder="1" applyAlignment="1">
      <alignment horizontal="right" vertical="center" wrapText="1"/>
    </xf>
    <xf numFmtId="10" fontId="6" fillId="10" borderId="22" xfId="742" applyNumberFormat="1" applyFont="1" applyFill="1" applyBorder="1" applyAlignment="1" applyProtection="1">
      <alignment horizontal="right" vertical="center" wrapText="1"/>
      <protection locked="0"/>
    </xf>
    <xf numFmtId="203" fontId="12" fillId="3" borderId="6" xfId="742" applyNumberFormat="1" applyFont="1" applyFill="1" applyBorder="1" applyAlignment="1" applyProtection="1">
      <alignment horizontal="center" vertical="center" wrapText="1"/>
    </xf>
    <xf numFmtId="203" fontId="15" fillId="3" borderId="8" xfId="742" applyNumberFormat="1" applyFont="1" applyFill="1" applyBorder="1" applyAlignment="1" applyProtection="1">
      <alignment horizontal="center" vertical="center" wrapText="1"/>
    </xf>
    <xf numFmtId="203" fontId="12" fillId="3" borderId="7" xfId="742" applyNumberFormat="1" applyFont="1" applyFill="1" applyBorder="1" applyAlignment="1" applyProtection="1">
      <alignment horizontal="center" vertical="center" wrapText="1"/>
    </xf>
    <xf numFmtId="10" fontId="6" fillId="11" borderId="21" xfId="742" applyNumberFormat="1" applyFont="1" applyFill="1" applyBorder="1" applyAlignment="1" applyProtection="1">
      <alignment horizontal="right" vertical="center" wrapText="1"/>
      <protection locked="0"/>
    </xf>
    <xf numFmtId="203" fontId="12" fillId="9" borderId="22" xfId="742" applyNumberFormat="1" applyFont="1" applyFill="1" applyBorder="1" applyAlignment="1" applyProtection="1">
      <alignment horizontal="center" vertical="center" wrapText="1"/>
    </xf>
    <xf numFmtId="10" fontId="6" fillId="11" borderId="22" xfId="742" applyNumberFormat="1" applyFont="1" applyFill="1" applyBorder="1" applyAlignment="1" applyProtection="1">
      <alignment horizontal="right" vertical="center" wrapText="1"/>
      <protection locked="0"/>
    </xf>
    <xf numFmtId="49" fontId="19" fillId="3" borderId="23" xfId="742" applyNumberFormat="1" applyFont="1" applyFill="1" applyBorder="1" applyAlignment="1" applyProtection="1">
      <alignment horizontal="center" vertical="center"/>
    </xf>
    <xf numFmtId="10" fontId="6" fillId="3" borderId="23" xfId="742" applyNumberFormat="1" applyFont="1" applyFill="1" applyBorder="1" applyAlignment="1" applyProtection="1">
      <alignment horizontal="right" vertical="center" wrapText="1"/>
    </xf>
    <xf numFmtId="204" fontId="6" fillId="3" borderId="23" xfId="742" applyNumberFormat="1" applyFont="1" applyFill="1" applyBorder="1" applyAlignment="1" applyProtection="1">
      <alignment horizontal="right"/>
    </xf>
    <xf numFmtId="10" fontId="6" fillId="3" borderId="23" xfId="742" applyNumberFormat="1" applyFont="1" applyFill="1" applyBorder="1" applyAlignment="1" applyProtection="1">
      <alignment horizontal="right"/>
    </xf>
    <xf numFmtId="49" fontId="17" fillId="3" borderId="24" xfId="742" applyNumberFormat="1" applyFont="1" applyFill="1" applyBorder="1" applyAlignment="1" applyProtection="1">
      <alignment horizontal="center" vertical="center"/>
    </xf>
    <xf numFmtId="49" fontId="17" fillId="3" borderId="25" xfId="742" applyNumberFormat="1" applyFont="1" applyFill="1" applyBorder="1" applyAlignment="1" applyProtection="1">
      <alignment horizontal="center" vertical="center"/>
    </xf>
    <xf numFmtId="177" fontId="9" fillId="9" borderId="22" xfId="2" applyFont="1" applyFill="1" applyBorder="1" applyAlignment="1" applyProtection="1">
      <alignment horizontal="right"/>
    </xf>
    <xf numFmtId="204" fontId="9" fillId="3" borderId="26" xfId="742" applyNumberFormat="1" applyFont="1" applyFill="1" applyBorder="1" applyAlignment="1" applyProtection="1">
      <alignment horizontal="right" vertical="center"/>
    </xf>
    <xf numFmtId="10" fontId="6" fillId="3" borderId="26" xfId="742" applyNumberFormat="1" applyFont="1" applyFill="1" applyBorder="1" applyAlignment="1" applyProtection="1">
      <alignment horizontal="right" vertical="center"/>
    </xf>
    <xf numFmtId="49" fontId="19" fillId="3" borderId="22" xfId="742" applyNumberFormat="1" applyFont="1" applyFill="1" applyBorder="1" applyAlignment="1" applyProtection="1">
      <alignment horizontal="center" vertical="center"/>
    </xf>
    <xf numFmtId="205" fontId="6" fillId="3" borderId="22" xfId="742" applyNumberFormat="1" applyFont="1" applyFill="1" applyBorder="1" applyAlignment="1" applyProtection="1">
      <alignment horizontal="right"/>
    </xf>
    <xf numFmtId="204" fontId="9" fillId="3" borderId="21" xfId="742" applyNumberFormat="1" applyFont="1" applyFill="1" applyBorder="1" applyAlignment="1" applyProtection="1">
      <alignment horizontal="right" vertical="center"/>
    </xf>
    <xf numFmtId="10" fontId="6" fillId="3" borderId="21" xfId="742" applyNumberFormat="1" applyFont="1" applyFill="1" applyBorder="1" applyAlignment="1" applyProtection="1">
      <alignment horizontal="right" vertical="center"/>
    </xf>
    <xf numFmtId="49" fontId="19" fillId="3" borderId="27" xfId="742" applyNumberFormat="1" applyFont="1" applyFill="1" applyBorder="1" applyAlignment="1" applyProtection="1">
      <alignment horizontal="center" vertical="center"/>
    </xf>
    <xf numFmtId="10" fontId="6" fillId="3" borderId="27" xfId="742" applyNumberFormat="1" applyFont="1" applyFill="1" applyBorder="1" applyAlignment="1" applyProtection="1">
      <alignment horizontal="right"/>
    </xf>
    <xf numFmtId="204" fontId="6" fillId="3" borderId="27" xfId="742" applyNumberFormat="1" applyFont="1" applyFill="1" applyBorder="1" applyAlignment="1" applyProtection="1">
      <alignment horizontal="right"/>
    </xf>
    <xf numFmtId="203" fontId="12" fillId="3" borderId="0" xfId="742" applyNumberFormat="1" applyFont="1" applyFill="1" applyBorder="1" applyAlignment="1" applyProtection="1">
      <alignment horizontal="center" vertical="top"/>
    </xf>
    <xf numFmtId="0" fontId="12" fillId="3" borderId="0" xfId="742" applyFont="1" applyFill="1" applyBorder="1" applyAlignment="1" applyProtection="1">
      <alignment horizontal="left" vertical="justify"/>
    </xf>
    <xf numFmtId="10" fontId="12" fillId="3" borderId="0" xfId="742" applyNumberFormat="1" applyFont="1" applyFill="1" applyBorder="1" applyAlignment="1" applyProtection="1">
      <alignment horizontal="right"/>
    </xf>
    <xf numFmtId="204" fontId="12" fillId="3" borderId="0" xfId="742" applyNumberFormat="1" applyFont="1" applyFill="1" applyBorder="1" applyAlignment="1" applyProtection="1">
      <alignment horizontal="center"/>
    </xf>
    <xf numFmtId="10" fontId="12" fillId="3" borderId="0" xfId="742" applyNumberFormat="1" applyFont="1" applyFill="1" applyBorder="1" applyAlignment="1" applyProtection="1">
      <alignment horizontal="center"/>
    </xf>
    <xf numFmtId="0" fontId="20" fillId="3" borderId="0" xfId="742" applyFont="1" applyFill="1" applyBorder="1" applyAlignment="1" applyProtection="1">
      <alignment horizontal="center" vertical="justify"/>
    </xf>
    <xf numFmtId="0" fontId="21" fillId="3" borderId="0" xfId="742" applyFont="1" applyFill="1" applyBorder="1" applyAlignment="1" applyProtection="1">
      <alignment horizontal="center" vertical="justify"/>
    </xf>
    <xf numFmtId="10" fontId="12" fillId="3" borderId="2" xfId="742" applyNumberFormat="1" applyFont="1" applyFill="1" applyBorder="1" applyAlignment="1" applyProtection="1">
      <alignment horizontal="right"/>
    </xf>
    <xf numFmtId="0" fontId="12" fillId="3" borderId="0" xfId="742" applyFont="1" applyFill="1" applyBorder="1" applyAlignment="1" applyProtection="1">
      <alignment horizontal="right" vertical="center"/>
    </xf>
    <xf numFmtId="203" fontId="13" fillId="8" borderId="0" xfId="742" applyNumberFormat="1" applyFont="1" applyFill="1" applyBorder="1" applyAlignment="1" applyProtection="1">
      <alignment horizontal="center" vertical="center"/>
    </xf>
    <xf numFmtId="206" fontId="22" fillId="3" borderId="0" xfId="742" applyNumberFormat="1" applyFont="1" applyFill="1" applyBorder="1" applyAlignment="1" applyProtection="1">
      <alignment horizontal="left" vertical="center"/>
    </xf>
    <xf numFmtId="49" fontId="22" fillId="3" borderId="0" xfId="742" applyNumberFormat="1" applyFont="1" applyFill="1" applyBorder="1" applyAlignment="1" applyProtection="1">
      <alignment horizontal="left" vertical="center"/>
    </xf>
    <xf numFmtId="207" fontId="22" fillId="3" borderId="0" xfId="742" applyNumberFormat="1" applyFont="1" applyFill="1" applyBorder="1" applyAlignment="1" applyProtection="1">
      <alignment horizontal="left" vertical="center"/>
    </xf>
    <xf numFmtId="208" fontId="23" fillId="3" borderId="0" xfId="742" applyNumberFormat="1" applyFont="1" applyFill="1" applyBorder="1" applyAlignment="1" applyProtection="1">
      <alignment horizontal="left" vertical="center"/>
    </xf>
    <xf numFmtId="10" fontId="15" fillId="3" borderId="6" xfId="742" applyNumberFormat="1" applyFont="1" applyFill="1" applyBorder="1" applyAlignment="1" applyProtection="1">
      <alignment horizontal="centerContinuous"/>
    </xf>
    <xf numFmtId="10" fontId="12" fillId="9" borderId="9" xfId="831" applyNumberFormat="1" applyFont="1" applyFill="1" applyBorder="1" applyAlignment="1" applyProtection="1">
      <alignment horizontal="center"/>
    </xf>
    <xf numFmtId="10" fontId="16" fillId="3" borderId="1" xfId="742" applyNumberFormat="1" applyFont="1" applyFill="1" applyBorder="1" applyAlignment="1" applyProtection="1">
      <alignment horizontal="center"/>
    </xf>
    <xf numFmtId="0" fontId="16" fillId="3" borderId="10" xfId="742" applyFont="1" applyFill="1" applyBorder="1" applyAlignment="1" applyProtection="1">
      <alignment horizontal="center" vertical="center"/>
    </xf>
    <xf numFmtId="15" fontId="16" fillId="3" borderId="4" xfId="742" applyNumberFormat="1" applyFont="1" applyFill="1" applyBorder="1" applyAlignment="1" applyProtection="1">
      <alignment horizontal="center" vertical="center"/>
    </xf>
    <xf numFmtId="15" fontId="16" fillId="3" borderId="20" xfId="742" applyNumberFormat="1" applyFont="1" applyFill="1" applyBorder="1" applyAlignment="1" applyProtection="1">
      <alignment horizontal="center" vertical="center"/>
    </xf>
    <xf numFmtId="15" fontId="16" fillId="3" borderId="11" xfId="742" applyNumberFormat="1" applyFont="1" applyFill="1" applyBorder="1" applyAlignment="1" applyProtection="1">
      <alignment horizontal="center" vertical="center"/>
    </xf>
    <xf numFmtId="15" fontId="16" fillId="3" borderId="14" xfId="742" applyNumberFormat="1" applyFont="1" applyFill="1" applyBorder="1" applyAlignment="1" applyProtection="1">
      <alignment horizontal="center" vertical="center"/>
    </xf>
    <xf numFmtId="209" fontId="6" fillId="4" borderId="21" xfId="1130" applyNumberFormat="1" applyFont="1" applyFill="1" applyBorder="1" applyAlignment="1" applyProtection="1">
      <alignment horizontal="right" vertical="center" wrapText="1"/>
      <protection locked="0"/>
    </xf>
    <xf numFmtId="10" fontId="0" fillId="3" borderId="0" xfId="742" applyNumberFormat="1" applyFont="1" applyFill="1" applyBorder="1" applyAlignment="1" applyProtection="1">
      <alignment vertical="center" wrapText="1"/>
    </xf>
    <xf numFmtId="209" fontId="6" fillId="4" borderId="22" xfId="1130" applyNumberFormat="1" applyFont="1" applyFill="1" applyBorder="1" applyAlignment="1" applyProtection="1">
      <alignment horizontal="right" vertical="center" wrapText="1"/>
      <protection locked="0"/>
    </xf>
    <xf numFmtId="203" fontId="12" fillId="3" borderId="8" xfId="742" applyNumberFormat="1" applyFont="1" applyFill="1" applyBorder="1" applyAlignment="1" applyProtection="1">
      <alignment horizontal="center" vertical="center" wrapText="1"/>
    </xf>
    <xf numFmtId="204" fontId="0" fillId="3" borderId="0" xfId="742" applyNumberFormat="1" applyFont="1" applyFill="1" applyBorder="1" applyProtection="1"/>
    <xf numFmtId="198" fontId="9" fillId="3" borderId="26" xfId="1130" applyNumberFormat="1" applyFont="1" applyFill="1" applyBorder="1" applyAlignment="1" applyProtection="1">
      <alignment horizontal="right" vertical="center"/>
      <protection locked="0"/>
    </xf>
    <xf numFmtId="204" fontId="6" fillId="3" borderId="26" xfId="742" applyNumberFormat="1" applyFont="1" applyFill="1" applyBorder="1" applyAlignment="1" applyProtection="1">
      <alignment horizontal="center"/>
    </xf>
    <xf numFmtId="198" fontId="9" fillId="3" borderId="21" xfId="1130" applyNumberFormat="1" applyFont="1" applyFill="1" applyBorder="1" applyAlignment="1" applyProtection="1">
      <alignment horizontal="right" vertical="center"/>
      <protection locked="0"/>
    </xf>
    <xf numFmtId="204" fontId="6" fillId="3" borderId="21" xfId="742" applyNumberFormat="1" applyFont="1" applyFill="1" applyBorder="1" applyAlignment="1" applyProtection="1">
      <alignment horizontal="center"/>
    </xf>
    <xf numFmtId="204" fontId="6" fillId="3" borderId="27" xfId="742" applyNumberFormat="1" applyFont="1" applyFill="1" applyBorder="1" applyAlignment="1" applyProtection="1">
      <alignment horizontal="right"/>
      <protection locked="0"/>
    </xf>
    <xf numFmtId="0" fontId="6" fillId="3" borderId="27" xfId="742" applyFont="1" applyFill="1" applyBorder="1" applyProtection="1"/>
    <xf numFmtId="0" fontId="6" fillId="6" borderId="0" xfId="0" applyFont="1" applyFill="1" applyAlignment="1" applyProtection="1">
      <alignment vertical="center"/>
      <protection locked="0"/>
    </xf>
    <xf numFmtId="0" fontId="24" fillId="6" borderId="0" xfId="0" applyFont="1" applyFill="1" applyAlignment="1" applyProtection="1">
      <alignment vertical="center" wrapText="1"/>
      <protection locked="0"/>
    </xf>
    <xf numFmtId="0" fontId="0" fillId="6" borderId="0" xfId="0" applyFont="1" applyFill="1" applyBorder="1" applyAlignment="1" applyProtection="1">
      <alignment vertical="center"/>
      <protection locked="0"/>
    </xf>
    <xf numFmtId="49" fontId="0" fillId="6" borderId="0" xfId="0" applyNumberFormat="1" applyFont="1" applyFill="1" applyAlignment="1" applyProtection="1">
      <alignment horizontal="center" vertical="center"/>
      <protection locked="0"/>
    </xf>
    <xf numFmtId="0" fontId="0" fillId="6" borderId="0" xfId="0" applyFont="1" applyFill="1" applyAlignment="1" applyProtection="1">
      <alignment vertical="justify" wrapText="1"/>
      <protection locked="0"/>
    </xf>
    <xf numFmtId="0" fontId="0" fillId="6" borderId="0" xfId="0" applyFont="1" applyFill="1" applyAlignment="1" applyProtection="1">
      <alignment horizontal="center" vertical="center"/>
      <protection locked="0"/>
    </xf>
    <xf numFmtId="2" fontId="0" fillId="6" borderId="0" xfId="0" applyNumberFormat="1" applyFont="1" applyFill="1" applyAlignment="1" applyProtection="1">
      <alignment horizontal="center" vertical="center"/>
      <protection locked="0"/>
    </xf>
    <xf numFmtId="2" fontId="25" fillId="6" borderId="0" xfId="0" applyNumberFormat="1" applyFont="1" applyFill="1" applyAlignment="1" applyProtection="1">
      <alignment horizontal="right" vertical="center"/>
      <protection locked="0"/>
    </xf>
    <xf numFmtId="2" fontId="0" fillId="6" borderId="0" xfId="0" applyNumberFormat="1" applyFont="1" applyFill="1" applyAlignment="1" applyProtection="1">
      <alignment horizontal="right" vertical="center"/>
      <protection locked="0"/>
    </xf>
    <xf numFmtId="2" fontId="25" fillId="6" borderId="0" xfId="0" applyNumberFormat="1" applyFont="1" applyFill="1" applyAlignment="1" applyProtection="1">
      <alignment vertical="center"/>
      <protection locked="0"/>
    </xf>
    <xf numFmtId="10" fontId="0" fillId="6" borderId="0" xfId="0" applyNumberFormat="1" applyFont="1" applyFill="1" applyAlignment="1" applyProtection="1">
      <alignment vertical="center"/>
      <protection locked="0"/>
    </xf>
    <xf numFmtId="0" fontId="0" fillId="6" borderId="0" xfId="0" applyFont="1" applyFill="1" applyAlignment="1" applyProtection="1">
      <alignment vertical="center"/>
      <protection locked="0"/>
    </xf>
    <xf numFmtId="1" fontId="13" fillId="6" borderId="0" xfId="0" applyNumberFormat="1" applyFont="1" applyFill="1" applyAlignment="1" applyProtection="1">
      <alignment horizontal="center" vertical="center"/>
      <protection locked="0"/>
    </xf>
    <xf numFmtId="1" fontId="26" fillId="0" borderId="0" xfId="739" applyNumberFormat="1" applyFont="1" applyFill="1" applyBorder="1" applyAlignment="1" applyProtection="1">
      <alignment horizontal="center" vertical="center"/>
      <protection hidden="1"/>
    </xf>
    <xf numFmtId="49" fontId="8" fillId="6" borderId="0" xfId="0" applyNumberFormat="1" applyFont="1" applyFill="1" applyAlignment="1" applyProtection="1">
      <alignment horizontal="center" vertical="center"/>
      <protection locked="0"/>
    </xf>
    <xf numFmtId="0" fontId="9" fillId="12" borderId="0" xfId="0" applyFont="1" applyFill="1" applyAlignment="1" applyProtection="1">
      <alignment horizontal="center" vertical="center" wrapText="1"/>
    </xf>
    <xf numFmtId="0" fontId="6" fillId="6" borderId="0" xfId="0" applyFont="1" applyFill="1" applyAlignment="1" applyProtection="1">
      <alignment horizontal="center" vertical="center"/>
      <protection locked="0"/>
    </xf>
    <xf numFmtId="2" fontId="8" fillId="6" borderId="0" xfId="0" applyNumberFormat="1" applyFont="1" applyFill="1" applyAlignment="1" applyProtection="1">
      <alignment horizontal="center" vertical="center"/>
      <protection locked="0"/>
    </xf>
    <xf numFmtId="202" fontId="6" fillId="6" borderId="0" xfId="0" applyNumberFormat="1" applyFont="1" applyFill="1" applyAlignment="1" applyProtection="1">
      <alignment horizontal="left" vertical="center"/>
      <protection locked="0"/>
    </xf>
    <xf numFmtId="2" fontId="9" fillId="6" borderId="0" xfId="0" applyNumberFormat="1" applyFont="1" applyFill="1" applyBorder="1" applyAlignment="1" applyProtection="1">
      <alignment horizontal="left" vertical="center"/>
      <protection locked="0"/>
    </xf>
    <xf numFmtId="2" fontId="9" fillId="6" borderId="0" xfId="0" applyNumberFormat="1" applyFont="1" applyFill="1" applyBorder="1" applyAlignment="1" applyProtection="1">
      <alignment vertical="center"/>
      <protection locked="0"/>
    </xf>
    <xf numFmtId="210" fontId="27" fillId="6" borderId="28" xfId="0" applyNumberFormat="1" applyFont="1" applyFill="1" applyBorder="1" applyAlignment="1" applyProtection="1">
      <alignment horizontal="left" vertical="center" wrapText="1"/>
    </xf>
    <xf numFmtId="2" fontId="6" fillId="6" borderId="28" xfId="0" applyNumberFormat="1" applyFont="1" applyFill="1" applyBorder="1" applyAlignment="1" applyProtection="1">
      <alignment horizontal="left" vertical="center"/>
      <protection locked="0"/>
    </xf>
    <xf numFmtId="2" fontId="9" fillId="6" borderId="28" xfId="0" applyNumberFormat="1" applyFont="1" applyFill="1" applyBorder="1" applyAlignment="1" applyProtection="1">
      <alignment horizontal="left" vertical="center"/>
      <protection locked="0"/>
    </xf>
    <xf numFmtId="2" fontId="6" fillId="6" borderId="28" xfId="0" applyNumberFormat="1" applyFont="1" applyFill="1" applyBorder="1" applyAlignment="1" applyProtection="1">
      <alignment horizontal="right" vertical="center"/>
      <protection locked="0"/>
    </xf>
    <xf numFmtId="211" fontId="6" fillId="6" borderId="15" xfId="0" applyNumberFormat="1" applyFont="1" applyFill="1" applyBorder="1" applyAlignment="1" applyProtection="1">
      <alignment horizontal="left" vertical="center" wrapText="1"/>
      <protection locked="0"/>
    </xf>
    <xf numFmtId="2" fontId="6" fillId="6" borderId="29" xfId="0" applyNumberFormat="1" applyFont="1" applyFill="1" applyBorder="1" applyAlignment="1" applyProtection="1">
      <alignment horizontal="left" vertical="center"/>
      <protection locked="0"/>
    </xf>
    <xf numFmtId="0" fontId="9" fillId="6" borderId="15" xfId="0" applyNumberFormat="1" applyFont="1" applyFill="1" applyBorder="1" applyAlignment="1" applyProtection="1">
      <alignment horizontal="left" vertical="center"/>
      <protection locked="0"/>
    </xf>
    <xf numFmtId="2" fontId="6" fillId="6" borderId="15" xfId="0" applyNumberFormat="1" applyFont="1" applyFill="1" applyBorder="1" applyAlignment="1" applyProtection="1">
      <alignment horizontal="right" vertical="center"/>
      <protection locked="0"/>
    </xf>
    <xf numFmtId="0" fontId="6" fillId="6" borderId="0" xfId="0" applyFont="1" applyFill="1" applyAlignment="1" applyProtection="1">
      <alignment horizontal="justify" vertical="center" wrapText="1"/>
      <protection locked="0"/>
    </xf>
    <xf numFmtId="2" fontId="6" fillId="6" borderId="0" xfId="0" applyNumberFormat="1" applyFont="1" applyFill="1" applyAlignment="1" applyProtection="1">
      <alignment horizontal="center" vertical="center"/>
      <protection locked="0"/>
    </xf>
    <xf numFmtId="1" fontId="9" fillId="13" borderId="16" xfId="1129" applyNumberFormat="1" applyFont="1" applyFill="1" applyBorder="1" applyAlignment="1" applyProtection="1">
      <alignment horizontal="center" vertical="center" wrapText="1"/>
    </xf>
    <xf numFmtId="1" fontId="9" fillId="13" borderId="16" xfId="1129" applyNumberFormat="1" applyFont="1" applyFill="1" applyBorder="1" applyAlignment="1" applyProtection="1">
      <alignment horizontal="center" vertical="center"/>
    </xf>
    <xf numFmtId="0" fontId="28" fillId="0" borderId="30" xfId="0" applyFont="1" applyFill="1" applyBorder="1" applyAlignment="1">
      <alignment horizontal="center" vertical="center" wrapText="1"/>
    </xf>
    <xf numFmtId="2" fontId="29" fillId="0" borderId="30" xfId="0" applyNumberFormat="1" applyFont="1" applyFill="1" applyBorder="1" applyAlignment="1" applyProtection="1">
      <alignment horizontal="left" vertical="center" wrapText="1"/>
    </xf>
    <xf numFmtId="2" fontId="29" fillId="0" borderId="30" xfId="0" applyNumberFormat="1" applyFont="1" applyFill="1" applyBorder="1" applyAlignment="1" applyProtection="1">
      <alignment horizontal="center" vertical="center" wrapText="1"/>
    </xf>
    <xf numFmtId="4" fontId="29" fillId="0" borderId="30" xfId="0" applyNumberFormat="1" applyFont="1" applyFill="1" applyBorder="1" applyAlignment="1" applyProtection="1">
      <alignment horizontal="center" vertical="center" wrapText="1"/>
    </xf>
    <xf numFmtId="176" fontId="30" fillId="6" borderId="30" xfId="1" applyFont="1" applyFill="1" applyBorder="1" applyAlignment="1" applyProtection="1">
      <alignment horizontal="right" vertical="center" wrapText="1"/>
      <protection locked="0"/>
    </xf>
    <xf numFmtId="212" fontId="30" fillId="6" borderId="30" xfId="3" applyNumberFormat="1" applyFont="1" applyFill="1" applyBorder="1" applyAlignment="1" applyProtection="1">
      <alignment horizontal="right" vertical="center" wrapText="1"/>
      <protection locked="0"/>
    </xf>
    <xf numFmtId="0" fontId="29" fillId="0" borderId="30" xfId="1128" applyNumberFormat="1" applyFont="1" applyFill="1" applyBorder="1" applyAlignment="1" applyProtection="1">
      <alignment horizontal="center" vertical="center" wrapText="1"/>
    </xf>
    <xf numFmtId="2" fontId="29" fillId="0" borderId="30" xfId="0" applyNumberFormat="1" applyFont="1" applyFill="1" applyBorder="1" applyAlignment="1" applyProtection="1">
      <alignment horizontal="left" vertical="justify" wrapText="1"/>
    </xf>
    <xf numFmtId="213" fontId="30" fillId="0" borderId="30" xfId="3" applyNumberFormat="1" applyFont="1" applyFill="1" applyBorder="1" applyAlignment="1" applyProtection="1">
      <alignment horizontal="center" vertical="center" wrapText="1"/>
    </xf>
    <xf numFmtId="10" fontId="9" fillId="6" borderId="0" xfId="0" applyNumberFormat="1" applyFont="1" applyFill="1" applyBorder="1" applyAlignment="1" applyProtection="1">
      <alignment horizontal="left" vertical="center"/>
      <protection locked="0"/>
    </xf>
    <xf numFmtId="0" fontId="6" fillId="6" borderId="0" xfId="0" applyFont="1" applyFill="1" applyBorder="1" applyAlignment="1" applyProtection="1">
      <alignment vertical="center"/>
      <protection locked="0"/>
    </xf>
    <xf numFmtId="2" fontId="6" fillId="6" borderId="15" xfId="0" applyNumberFormat="1" applyFont="1" applyFill="1" applyBorder="1" applyAlignment="1" applyProtection="1">
      <alignment horizontal="left" vertical="center"/>
      <protection locked="0"/>
    </xf>
    <xf numFmtId="1" fontId="9" fillId="6" borderId="28" xfId="0" applyNumberFormat="1" applyFont="1" applyFill="1" applyBorder="1" applyAlignment="1" applyProtection="1">
      <alignment horizontal="left" vertical="center"/>
      <protection locked="0"/>
    </xf>
    <xf numFmtId="10" fontId="8" fillId="6" borderId="0" xfId="0" applyNumberFormat="1" applyFont="1" applyFill="1" applyAlignment="1" applyProtection="1">
      <alignment vertical="center"/>
      <protection locked="0"/>
    </xf>
    <xf numFmtId="176" fontId="31" fillId="6" borderId="0" xfId="0" applyNumberFormat="1" applyFont="1" applyFill="1" applyBorder="1" applyAlignment="1" applyProtection="1">
      <alignment vertical="center"/>
      <protection locked="0"/>
    </xf>
    <xf numFmtId="2" fontId="25" fillId="6" borderId="30" xfId="0" applyNumberFormat="1" applyFont="1" applyFill="1" applyBorder="1" applyAlignment="1" applyProtection="1">
      <alignment horizontal="center" vertical="center" wrapText="1"/>
      <protection locked="0"/>
    </xf>
    <xf numFmtId="1" fontId="25" fillId="0" borderId="30" xfId="0" applyNumberFormat="1" applyFont="1" applyFill="1" applyBorder="1" applyAlignment="1" applyProtection="1">
      <alignment horizontal="center" vertical="center" wrapText="1"/>
      <protection locked="0"/>
    </xf>
    <xf numFmtId="0" fontId="24" fillId="6" borderId="0" xfId="0" applyFont="1" applyFill="1" applyBorder="1" applyAlignment="1" applyProtection="1">
      <alignment vertical="center" wrapText="1"/>
      <protection locked="0"/>
    </xf>
    <xf numFmtId="1" fontId="29" fillId="0" borderId="30" xfId="0" applyNumberFormat="1" applyFont="1" applyFill="1" applyBorder="1" applyAlignment="1" applyProtection="1">
      <alignment horizontal="center" vertical="center" wrapText="1"/>
      <protection locked="0"/>
    </xf>
    <xf numFmtId="0" fontId="24" fillId="6" borderId="31" xfId="0" applyFont="1" applyFill="1" applyBorder="1" applyAlignment="1" applyProtection="1">
      <alignment vertical="center" wrapText="1"/>
      <protection locked="0"/>
    </xf>
    <xf numFmtId="49" fontId="25" fillId="3" borderId="30" xfId="1128" applyNumberFormat="1" applyFont="1" applyFill="1" applyBorder="1" applyAlignment="1" applyProtection="1">
      <alignment horizontal="center" vertical="center" wrapText="1"/>
    </xf>
    <xf numFmtId="2" fontId="25" fillId="6" borderId="30" xfId="0" applyNumberFormat="1" applyFont="1" applyFill="1" applyBorder="1" applyAlignment="1" applyProtection="1">
      <alignment horizontal="left" vertical="justify" wrapText="1"/>
      <protection locked="0"/>
    </xf>
    <xf numFmtId="10" fontId="30" fillId="6" borderId="30" xfId="3" applyNumberFormat="1" applyFont="1" applyFill="1" applyBorder="1" applyAlignment="1" applyProtection="1">
      <alignment horizontal="right" vertical="center" wrapText="1"/>
      <protection locked="0"/>
    </xf>
    <xf numFmtId="2" fontId="25" fillId="6" borderId="30" xfId="0" applyNumberFormat="1" applyFont="1" applyFill="1" applyBorder="1" applyAlignment="1" applyProtection="1">
      <alignment horizontal="right" vertical="center" wrapText="1"/>
      <protection locked="0"/>
    </xf>
    <xf numFmtId="0" fontId="24" fillId="0" borderId="0" xfId="0" applyFont="1" applyFill="1" applyAlignment="1" applyProtection="1">
      <alignment vertical="center" wrapText="1"/>
      <protection locked="0"/>
    </xf>
    <xf numFmtId="1" fontId="0" fillId="6" borderId="0" xfId="0" applyNumberFormat="1" applyFont="1" applyFill="1" applyAlignment="1" applyProtection="1">
      <alignment horizontal="center" vertical="center"/>
      <protection locked="0"/>
    </xf>
    <xf numFmtId="0" fontId="0" fillId="6" borderId="0" xfId="0" applyFont="1" applyFill="1" applyBorder="1" applyAlignment="1" applyProtection="1">
      <alignment vertical="center" wrapText="1"/>
      <protection locked="0"/>
    </xf>
    <xf numFmtId="0" fontId="0" fillId="6" borderId="0" xfId="0" applyFont="1" applyFill="1" applyBorder="1" applyAlignment="1" applyProtection="1">
      <alignment horizontal="center" vertical="center"/>
      <protection locked="0"/>
    </xf>
    <xf numFmtId="49" fontId="8" fillId="6" borderId="0" xfId="0" applyNumberFormat="1" applyFont="1" applyFill="1" applyBorder="1" applyAlignment="1" applyProtection="1">
      <alignment horizontal="center" vertical="center"/>
      <protection locked="0"/>
    </xf>
    <xf numFmtId="201" fontId="9" fillId="6" borderId="0" xfId="0" applyNumberFormat="1" applyFont="1" applyFill="1" applyBorder="1" applyAlignment="1" applyProtection="1">
      <alignment horizontal="center" vertical="center" wrapText="1"/>
      <protection locked="0"/>
    </xf>
    <xf numFmtId="0" fontId="6" fillId="6" borderId="0" xfId="0" applyFont="1" applyFill="1" applyAlignment="1" applyProtection="1">
      <alignment horizontal="center" vertical="center"/>
    </xf>
    <xf numFmtId="2" fontId="8" fillId="6" borderId="0" xfId="0" applyNumberFormat="1" applyFont="1" applyFill="1" applyAlignment="1" applyProtection="1">
      <alignment horizontal="center" vertical="center"/>
    </xf>
    <xf numFmtId="2" fontId="6" fillId="6" borderId="0" xfId="0" applyNumberFormat="1" applyFont="1" applyFill="1" applyAlignment="1" applyProtection="1">
      <alignment horizontal="right" vertical="center"/>
    </xf>
    <xf numFmtId="1" fontId="6" fillId="6" borderId="0" xfId="0" applyNumberFormat="1" applyFont="1" applyFill="1" applyAlignment="1" applyProtection="1">
      <alignment horizontal="center" vertical="center"/>
      <protection locked="0"/>
    </xf>
    <xf numFmtId="0" fontId="9" fillId="6" borderId="0" xfId="0" applyFont="1" applyFill="1" applyAlignment="1" applyProtection="1">
      <alignment horizontal="center" vertical="center" wrapText="1"/>
    </xf>
    <xf numFmtId="202" fontId="6" fillId="6" borderId="0" xfId="0" applyNumberFormat="1" applyFont="1" applyFill="1" applyAlignment="1" applyProtection="1">
      <alignment horizontal="left" vertical="center"/>
    </xf>
    <xf numFmtId="2" fontId="9" fillId="6" borderId="0" xfId="0" applyNumberFormat="1" applyFont="1" applyFill="1" applyBorder="1" applyAlignment="1" applyProtection="1">
      <alignment horizontal="left" vertical="center"/>
    </xf>
    <xf numFmtId="2" fontId="9" fillId="6" borderId="15" xfId="0" applyNumberFormat="1" applyFont="1" applyFill="1" applyBorder="1" applyAlignment="1" applyProtection="1">
      <alignment horizontal="left" vertical="center"/>
    </xf>
    <xf numFmtId="2" fontId="9" fillId="6" borderId="0" xfId="0" applyNumberFormat="1" applyFont="1" applyFill="1" applyBorder="1" applyAlignment="1" applyProtection="1">
      <alignment vertical="center"/>
    </xf>
    <xf numFmtId="2" fontId="6" fillId="6" borderId="28" xfId="0" applyNumberFormat="1" applyFont="1" applyFill="1" applyBorder="1" applyAlignment="1" applyProtection="1">
      <alignment horizontal="left" vertical="center"/>
    </xf>
    <xf numFmtId="2" fontId="9" fillId="6" borderId="28" xfId="0" applyNumberFormat="1" applyFont="1" applyFill="1" applyBorder="1" applyAlignment="1" applyProtection="1">
      <alignment horizontal="left" vertical="center"/>
    </xf>
    <xf numFmtId="211" fontId="6" fillId="6" borderId="15" xfId="0" applyNumberFormat="1" applyFont="1" applyFill="1" applyBorder="1" applyAlignment="1" applyProtection="1">
      <alignment horizontal="left" vertical="center" wrapText="1"/>
    </xf>
    <xf numFmtId="2" fontId="6" fillId="6" borderId="29" xfId="0" applyNumberFormat="1" applyFont="1" applyFill="1" applyBorder="1" applyAlignment="1" applyProtection="1">
      <alignment horizontal="left" vertical="center"/>
    </xf>
    <xf numFmtId="0" fontId="9" fillId="6" borderId="15" xfId="0" applyNumberFormat="1" applyFont="1" applyFill="1" applyBorder="1" applyAlignment="1" applyProtection="1">
      <alignment horizontal="left" vertical="center"/>
    </xf>
    <xf numFmtId="1" fontId="32" fillId="6" borderId="32" xfId="0" applyNumberFormat="1" applyFont="1" applyFill="1" applyBorder="1" applyAlignment="1" applyProtection="1">
      <alignment horizontal="center" vertical="center" wrapText="1"/>
      <protection locked="0"/>
    </xf>
    <xf numFmtId="49" fontId="33" fillId="6" borderId="33" xfId="0" applyNumberFormat="1" applyFont="1" applyFill="1" applyBorder="1" applyAlignment="1" applyProtection="1">
      <alignment horizontal="center" vertical="center" wrapText="1"/>
      <protection locked="0"/>
    </xf>
    <xf numFmtId="0" fontId="32" fillId="6" borderId="33" xfId="0" applyFont="1" applyFill="1" applyBorder="1" applyAlignment="1" applyProtection="1">
      <alignment horizontal="center" vertical="center" wrapText="1"/>
      <protection locked="0"/>
    </xf>
    <xf numFmtId="2" fontId="32" fillId="6" borderId="33" xfId="0" applyNumberFormat="1" applyFont="1" applyFill="1" applyBorder="1" applyAlignment="1" applyProtection="1">
      <alignment horizontal="center" vertical="center" wrapText="1"/>
      <protection locked="0"/>
    </xf>
    <xf numFmtId="1" fontId="34" fillId="14" borderId="16" xfId="0" applyNumberFormat="1" applyFont="1" applyFill="1" applyBorder="1" applyAlignment="1" applyProtection="1">
      <alignment horizontal="center" vertical="center" wrapText="1"/>
      <protection locked="0"/>
    </xf>
    <xf numFmtId="1" fontId="34" fillId="15" borderId="16" xfId="1128" applyNumberFormat="1" applyFont="1" applyFill="1" applyBorder="1" applyAlignment="1" applyProtection="1">
      <alignment horizontal="center" vertical="center" wrapText="1"/>
    </xf>
    <xf numFmtId="214" fontId="34" fillId="14" borderId="16" xfId="0" applyNumberFormat="1" applyFont="1" applyFill="1" applyBorder="1" applyAlignment="1" applyProtection="1">
      <alignment horizontal="left" vertical="justify" wrapText="1"/>
    </xf>
    <xf numFmtId="214" fontId="29" fillId="14" borderId="16" xfId="0" applyNumberFormat="1" applyFont="1" applyFill="1" applyBorder="1" applyAlignment="1" applyProtection="1">
      <alignment horizontal="center" vertical="center" wrapText="1"/>
    </xf>
    <xf numFmtId="2" fontId="29" fillId="14" borderId="16" xfId="0" applyNumberFormat="1" applyFont="1" applyFill="1" applyBorder="1" applyAlignment="1" applyProtection="1">
      <alignment horizontal="center" vertical="center" wrapText="1"/>
    </xf>
    <xf numFmtId="2" fontId="29" fillId="14" borderId="16" xfId="0" applyNumberFormat="1" applyFont="1" applyFill="1" applyBorder="1" applyAlignment="1" applyProtection="1">
      <alignment vertical="center" wrapText="1"/>
    </xf>
    <xf numFmtId="2" fontId="29" fillId="14" borderId="16" xfId="0" applyNumberFormat="1" applyFont="1" applyFill="1" applyBorder="1" applyAlignment="1" applyProtection="1">
      <alignment horizontal="right" vertical="center" wrapText="1"/>
    </xf>
    <xf numFmtId="4" fontId="29" fillId="11" borderId="30" xfId="0" applyNumberFormat="1" applyFont="1" applyFill="1" applyBorder="1" applyAlignment="1" applyProtection="1">
      <alignment horizontal="right" vertical="center" wrapText="1"/>
    </xf>
    <xf numFmtId="4" fontId="29" fillId="0" borderId="30" xfId="0" applyNumberFormat="1" applyFont="1" applyFill="1" applyBorder="1" applyAlignment="1" applyProtection="1">
      <alignment horizontal="right" vertical="center" wrapText="1"/>
    </xf>
    <xf numFmtId="1" fontId="35" fillId="16" borderId="16" xfId="0" applyNumberFormat="1" applyFont="1" applyFill="1" applyBorder="1" applyAlignment="1">
      <alignment horizontal="center" vertical="center" wrapText="1"/>
    </xf>
    <xf numFmtId="214" fontId="35" fillId="16" borderId="16" xfId="0" applyNumberFormat="1" applyFont="1" applyFill="1" applyBorder="1" applyAlignment="1">
      <alignment horizontal="left" vertical="center" wrapText="1"/>
    </xf>
    <xf numFmtId="214" fontId="28" fillId="16" borderId="16" xfId="0" applyNumberFormat="1" applyFont="1" applyFill="1" applyBorder="1" applyAlignment="1">
      <alignment horizontal="center" vertical="center" wrapText="1"/>
    </xf>
    <xf numFmtId="2" fontId="28" fillId="16" borderId="16" xfId="0" applyNumberFormat="1" applyFont="1" applyFill="1" applyBorder="1" applyAlignment="1">
      <alignment horizontal="center" vertical="center" wrapText="1"/>
    </xf>
    <xf numFmtId="2" fontId="28" fillId="16" borderId="16" xfId="0" applyNumberFormat="1" applyFont="1" applyFill="1" applyBorder="1" applyAlignment="1">
      <alignment vertical="center" wrapText="1"/>
    </xf>
    <xf numFmtId="2" fontId="28" fillId="16" borderId="16" xfId="0" applyNumberFormat="1" applyFont="1" applyFill="1" applyBorder="1" applyAlignment="1">
      <alignment horizontal="right" vertical="center" wrapText="1"/>
    </xf>
    <xf numFmtId="2" fontId="9" fillId="6" borderId="0" xfId="0" applyNumberFormat="1" applyFont="1" applyFill="1" applyBorder="1" applyAlignment="1" applyProtection="1">
      <alignment horizontal="right" vertical="center"/>
      <protection locked="0"/>
    </xf>
    <xf numFmtId="2" fontId="9" fillId="0" borderId="0" xfId="0" applyNumberFormat="1" applyFont="1" applyFill="1" applyBorder="1" applyAlignment="1" applyProtection="1">
      <alignment horizontal="right" vertical="center"/>
      <protection locked="0"/>
    </xf>
    <xf numFmtId="0" fontId="8" fillId="6" borderId="0" xfId="0" applyFont="1" applyFill="1" applyBorder="1" applyAlignment="1" applyProtection="1">
      <alignment vertical="center" wrapText="1"/>
      <protection locked="0"/>
    </xf>
    <xf numFmtId="0" fontId="8" fillId="6" borderId="0" xfId="0" applyFont="1" applyFill="1" applyBorder="1" applyAlignment="1" applyProtection="1">
      <alignment horizontal="center" vertical="center"/>
      <protection locked="0"/>
    </xf>
    <xf numFmtId="2" fontId="9" fillId="6" borderId="0" xfId="0" applyNumberFormat="1" applyFont="1" applyFill="1" applyAlignment="1" applyProtection="1">
      <alignment horizontal="left" vertical="center"/>
    </xf>
    <xf numFmtId="2" fontId="6" fillId="6" borderId="0" xfId="0" applyNumberFormat="1" applyFont="1" applyFill="1" applyBorder="1" applyAlignment="1" applyProtection="1">
      <alignment horizontal="right" vertical="center"/>
    </xf>
    <xf numFmtId="2" fontId="6" fillId="6" borderId="0" xfId="0" applyNumberFormat="1" applyFont="1" applyFill="1" applyBorder="1" applyAlignment="1" applyProtection="1">
      <alignment horizontal="left" vertical="center"/>
    </xf>
    <xf numFmtId="0" fontId="6" fillId="6" borderId="0" xfId="0" applyFont="1" applyFill="1" applyBorder="1" applyAlignment="1" applyProtection="1">
      <alignment vertical="center" wrapText="1"/>
      <protection locked="0"/>
    </xf>
    <xf numFmtId="0" fontId="6" fillId="6" borderId="0" xfId="0" applyFont="1" applyFill="1" applyBorder="1" applyAlignment="1" applyProtection="1">
      <alignment horizontal="center" vertical="center"/>
      <protection locked="0"/>
    </xf>
    <xf numFmtId="2" fontId="6" fillId="6" borderId="0" xfId="0" applyNumberFormat="1" applyFont="1" applyFill="1" applyAlignment="1" applyProtection="1">
      <alignment horizontal="left" vertical="center"/>
    </xf>
    <xf numFmtId="2" fontId="6" fillId="6" borderId="15" xfId="0" applyNumberFormat="1" applyFont="1" applyFill="1" applyBorder="1" applyAlignment="1" applyProtection="1">
      <alignment horizontal="left" vertical="center"/>
    </xf>
    <xf numFmtId="2" fontId="6" fillId="6" borderId="28" xfId="0" applyNumberFormat="1" applyFont="1" applyFill="1" applyBorder="1" applyAlignment="1" applyProtection="1">
      <alignment horizontal="right" vertical="center"/>
    </xf>
    <xf numFmtId="1" fontId="9" fillId="6" borderId="28" xfId="0" applyNumberFormat="1" applyFont="1" applyFill="1" applyBorder="1" applyAlignment="1" applyProtection="1">
      <alignment horizontal="left" vertical="center"/>
    </xf>
    <xf numFmtId="1" fontId="34" fillId="17" borderId="34" xfId="881" applyNumberFormat="1" applyFont="1" applyFill="1" applyBorder="1" applyAlignment="1" applyProtection="1">
      <alignment vertical="center"/>
    </xf>
    <xf numFmtId="1" fontId="34" fillId="17" borderId="35" xfId="881" applyNumberFormat="1" applyFont="1" applyFill="1" applyBorder="1" applyAlignment="1" applyProtection="1">
      <alignment vertical="center"/>
    </xf>
    <xf numFmtId="1" fontId="34" fillId="17" borderId="34" xfId="881" applyNumberFormat="1" applyFont="1" applyFill="1" applyBorder="1" applyAlignment="1" applyProtection="1">
      <alignment horizontal="center" vertical="center"/>
    </xf>
    <xf numFmtId="2" fontId="6" fillId="6" borderId="15" xfId="0" applyNumberFormat="1" applyFont="1" applyFill="1" applyBorder="1" applyAlignment="1" applyProtection="1">
      <alignment horizontal="right" vertical="center"/>
    </xf>
    <xf numFmtId="215" fontId="34" fillId="17" borderId="36" xfId="881" applyNumberFormat="1" applyFont="1" applyFill="1" applyBorder="1" applyAlignment="1" applyProtection="1">
      <alignment horizontal="center" vertical="center"/>
    </xf>
    <xf numFmtId="215" fontId="34" fillId="17" borderId="37" xfId="881" applyNumberFormat="1" applyFont="1" applyFill="1" applyBorder="1" applyAlignment="1" applyProtection="1">
      <alignment horizontal="center" vertical="center"/>
    </xf>
    <xf numFmtId="58" fontId="29" fillId="17" borderId="17" xfId="881" applyNumberFormat="1" applyFont="1" applyFill="1" applyBorder="1" applyAlignment="1" applyProtection="1">
      <alignment horizontal="right" vertical="center"/>
    </xf>
    <xf numFmtId="58" fontId="29" fillId="18" borderId="15" xfId="881" applyNumberFormat="1" applyFont="1" applyFill="1" applyBorder="1" applyAlignment="1" applyProtection="1">
      <alignment horizontal="left" vertical="center"/>
    </xf>
    <xf numFmtId="58" fontId="29" fillId="17" borderId="15" xfId="881" applyNumberFormat="1" applyFont="1" applyFill="1" applyBorder="1" applyAlignment="1" applyProtection="1">
      <alignment horizontal="right" vertical="center"/>
    </xf>
    <xf numFmtId="10" fontId="32" fillId="6" borderId="38" xfId="0" applyNumberFormat="1" applyFont="1" applyFill="1" applyBorder="1" applyAlignment="1" applyProtection="1">
      <alignment horizontal="center" vertical="center"/>
      <protection locked="0"/>
    </xf>
    <xf numFmtId="0" fontId="8" fillId="6" borderId="16" xfId="0" applyFont="1" applyFill="1" applyBorder="1" applyAlignment="1" applyProtection="1">
      <alignment horizontal="center" vertical="center"/>
      <protection locked="0"/>
    </xf>
    <xf numFmtId="177" fontId="32" fillId="14" borderId="16" xfId="2" applyFont="1" applyFill="1" applyBorder="1" applyAlignment="1" applyProtection="1">
      <alignment vertical="center" wrapText="1"/>
    </xf>
    <xf numFmtId="177" fontId="32" fillId="14" borderId="16" xfId="2" applyFont="1" applyFill="1" applyBorder="1" applyAlignment="1" applyProtection="1">
      <alignment horizontal="right" vertical="center" wrapText="1"/>
      <protection locked="0"/>
    </xf>
    <xf numFmtId="0" fontId="24" fillId="19" borderId="0" xfId="0" applyFont="1" applyFill="1" applyBorder="1" applyAlignment="1" applyProtection="1">
      <alignment vertical="center" wrapText="1"/>
      <protection locked="0"/>
    </xf>
    <xf numFmtId="4" fontId="29" fillId="0" borderId="3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vertical="center" wrapText="1"/>
      <protection locked="0"/>
    </xf>
    <xf numFmtId="216" fontId="36" fillId="0" borderId="39" xfId="1220" applyNumberFormat="1" applyFont="1" applyFill="1" applyBorder="1" applyAlignment="1" applyProtection="1">
      <alignment horizontal="right" vertical="center"/>
      <protection locked="0" hidden="1"/>
    </xf>
    <xf numFmtId="216" fontId="36" fillId="0" borderId="40" xfId="881" applyNumberFormat="1" applyFont="1" applyFill="1" applyBorder="1" applyAlignment="1" applyProtection="1">
      <alignment horizontal="right" vertical="center"/>
    </xf>
    <xf numFmtId="177" fontId="32" fillId="14" borderId="16" xfId="2" applyFont="1" applyFill="1" applyBorder="1" applyAlignment="1" applyProtection="1">
      <alignment horizontal="right" vertical="center" wrapText="1"/>
    </xf>
    <xf numFmtId="0" fontId="35" fillId="0" borderId="0" xfId="0" applyFont="1" applyFill="1" applyBorder="1" applyAlignment="1">
      <alignment vertical="center" wrapText="1"/>
    </xf>
    <xf numFmtId="216" fontId="36" fillId="0" borderId="41" xfId="1220" applyNumberFormat="1" applyFont="1" applyFill="1" applyBorder="1" applyAlignment="1" applyProtection="1">
      <alignment horizontal="right" vertical="center"/>
      <protection locked="0" hidden="1"/>
    </xf>
    <xf numFmtId="216" fontId="36" fillId="0" borderId="42" xfId="881" applyNumberFormat="1" applyFont="1" applyFill="1" applyBorder="1" applyAlignment="1" applyProtection="1">
      <alignment horizontal="right" vertical="center"/>
    </xf>
    <xf numFmtId="177" fontId="32" fillId="0" borderId="41" xfId="2" applyFont="1" applyFill="1" applyBorder="1" applyAlignment="1" applyProtection="1">
      <alignment horizontal="right" vertical="center" wrapText="1"/>
      <protection locked="0"/>
    </xf>
    <xf numFmtId="177" fontId="32" fillId="0" borderId="42" xfId="2" applyFont="1" applyFill="1" applyBorder="1" applyAlignment="1" applyProtection="1">
      <alignment horizontal="right" vertical="center" wrapText="1"/>
      <protection locked="0"/>
    </xf>
    <xf numFmtId="217" fontId="37" fillId="16" borderId="16" xfId="0" applyNumberFormat="1" applyFont="1" applyFill="1" applyBorder="1" applyAlignment="1">
      <alignment vertical="center" wrapText="1"/>
    </xf>
    <xf numFmtId="217" fontId="37" fillId="16" borderId="16" xfId="0" applyNumberFormat="1" applyFont="1" applyFill="1" applyBorder="1" applyAlignment="1">
      <alignment horizontal="right" vertical="center" wrapText="1"/>
    </xf>
    <xf numFmtId="216" fontId="36" fillId="20" borderId="39" xfId="1220" applyNumberFormat="1" applyFont="1" applyFill="1" applyBorder="1" applyAlignment="1" applyProtection="1">
      <alignment horizontal="right" vertical="center"/>
      <protection locked="0" hidden="1"/>
    </xf>
    <xf numFmtId="216" fontId="36" fillId="17" borderId="40" xfId="881" applyNumberFormat="1" applyFont="1" applyFill="1" applyBorder="1" applyAlignment="1" applyProtection="1">
      <alignment horizontal="right" vertical="center"/>
    </xf>
    <xf numFmtId="0" fontId="38" fillId="0" borderId="0" xfId="0" applyFont="1" applyFill="1" applyBorder="1" applyAlignment="1" applyProtection="1">
      <alignment vertical="center" wrapText="1"/>
      <protection locked="0"/>
    </xf>
    <xf numFmtId="218" fontId="30" fillId="4" borderId="16" xfId="651" applyNumberFormat="1" applyFont="1" applyFill="1" applyBorder="1" applyAlignment="1" applyProtection="1">
      <alignment horizontal="center" vertical="center" wrapText="1"/>
      <protection hidden="1"/>
    </xf>
    <xf numFmtId="215" fontId="34" fillId="17" borderId="34" xfId="881" applyNumberFormat="1" applyFont="1" applyFill="1" applyBorder="1" applyAlignment="1" applyProtection="1">
      <alignment horizontal="center" vertical="center"/>
    </xf>
    <xf numFmtId="215" fontId="34" fillId="17" borderId="35" xfId="881" applyNumberFormat="1" applyFont="1" applyFill="1" applyBorder="1" applyAlignment="1" applyProtection="1">
      <alignment horizontal="center" vertical="center"/>
    </xf>
    <xf numFmtId="1" fontId="34" fillId="17" borderId="35" xfId="881" applyNumberFormat="1" applyFont="1" applyFill="1" applyBorder="1" applyAlignment="1" applyProtection="1">
      <alignment horizontal="left" vertical="center"/>
    </xf>
    <xf numFmtId="215" fontId="34" fillId="17" borderId="28" xfId="881" applyNumberFormat="1" applyFont="1" applyFill="1" applyBorder="1" applyAlignment="1" applyProtection="1">
      <alignment horizontal="left" vertical="center"/>
    </xf>
    <xf numFmtId="4" fontId="39" fillId="4" borderId="43" xfId="651" applyNumberFormat="1" applyFont="1" applyFill="1" applyBorder="1" applyAlignment="1" applyProtection="1">
      <alignment horizontal="center" vertical="center"/>
      <protection hidden="1"/>
    </xf>
    <xf numFmtId="215" fontId="34" fillId="17" borderId="15" xfId="881" applyNumberFormat="1" applyFont="1" applyFill="1" applyBorder="1" applyAlignment="1" applyProtection="1">
      <alignment horizontal="center" vertical="center"/>
    </xf>
    <xf numFmtId="215" fontId="40" fillId="17" borderId="44" xfId="881" applyNumberFormat="1" applyFont="1" applyFill="1" applyBorder="1" applyAlignment="1" applyProtection="1">
      <alignment horizontal="right" vertical="center"/>
      <protection locked="0"/>
    </xf>
    <xf numFmtId="215" fontId="34" fillId="17" borderId="37" xfId="881" applyNumberFormat="1" applyFont="1" applyFill="1" applyBorder="1" applyAlignment="1" applyProtection="1">
      <alignment horizontal="left" vertical="center"/>
      <protection locked="0"/>
    </xf>
    <xf numFmtId="58" fontId="29" fillId="17" borderId="44" xfId="881" applyNumberFormat="1" applyFont="1" applyFill="1" applyBorder="1" applyAlignment="1" applyProtection="1">
      <alignment horizontal="right" vertical="center"/>
    </xf>
    <xf numFmtId="58" fontId="34" fillId="17" borderId="37" xfId="881" applyNumberFormat="1" applyFont="1" applyFill="1" applyBorder="1" applyAlignment="1" applyProtection="1">
      <alignment horizontal="left" vertical="center"/>
    </xf>
    <xf numFmtId="0" fontId="41" fillId="17" borderId="16" xfId="651" applyFont="1" applyFill="1" applyBorder="1" applyAlignment="1" applyProtection="1">
      <alignment horizontal="center" vertical="center" wrapText="1"/>
      <protection hidden="1"/>
    </xf>
    <xf numFmtId="0" fontId="8" fillId="6" borderId="17" xfId="0" applyFont="1" applyFill="1" applyBorder="1" applyAlignment="1" applyProtection="1">
      <alignment horizontal="center" vertical="center" wrapText="1"/>
      <protection locked="0"/>
    </xf>
    <xf numFmtId="216" fontId="36" fillId="0" borderId="45" xfId="881" applyNumberFormat="1" applyFont="1" applyFill="1" applyBorder="1" applyAlignment="1" applyProtection="1">
      <alignment horizontal="right" vertical="center"/>
    </xf>
    <xf numFmtId="176" fontId="36" fillId="0" borderId="46" xfId="881" applyFont="1" applyFill="1" applyBorder="1" applyAlignment="1" applyProtection="1">
      <alignment horizontal="right" vertical="center"/>
    </xf>
    <xf numFmtId="176" fontId="36" fillId="0" borderId="45" xfId="881" applyFont="1" applyFill="1" applyBorder="1" applyAlignment="1" applyProtection="1">
      <alignment horizontal="right" vertical="center"/>
    </xf>
    <xf numFmtId="0" fontId="41" fillId="0" borderId="0" xfId="651" applyFont="1" applyFill="1" applyBorder="1" applyAlignment="1" applyProtection="1">
      <alignment horizontal="center" vertical="center"/>
      <protection hidden="1"/>
    </xf>
    <xf numFmtId="4" fontId="36" fillId="0" borderId="47" xfId="651" applyNumberFormat="1" applyFont="1" applyFill="1" applyBorder="1" applyAlignment="1" applyProtection="1">
      <alignment horizontal="right" vertical="center"/>
      <protection hidden="1"/>
    </xf>
    <xf numFmtId="176" fontId="36" fillId="0" borderId="48" xfId="881" applyFont="1" applyFill="1" applyBorder="1" applyAlignment="1" applyProtection="1">
      <alignment horizontal="right" vertical="center"/>
    </xf>
    <xf numFmtId="216" fontId="36" fillId="0" borderId="41" xfId="881" applyNumberFormat="1" applyFont="1" applyFill="1" applyBorder="1" applyAlignment="1" applyProtection="1">
      <alignment horizontal="right" vertical="center"/>
    </xf>
    <xf numFmtId="176" fontId="36" fillId="0" borderId="49" xfId="881" applyFont="1" applyFill="1" applyBorder="1" applyAlignment="1" applyProtection="1">
      <alignment horizontal="right" vertical="center"/>
    </xf>
    <xf numFmtId="176" fontId="36" fillId="0" borderId="42" xfId="881" applyFont="1" applyFill="1" applyBorder="1" applyAlignment="1" applyProtection="1">
      <alignment horizontal="right" vertical="center"/>
    </xf>
    <xf numFmtId="176" fontId="36" fillId="0" borderId="41" xfId="881" applyFont="1" applyFill="1" applyBorder="1" applyAlignment="1" applyProtection="1">
      <alignment horizontal="right" vertical="center"/>
    </xf>
    <xf numFmtId="4" fontId="36" fillId="0" borderId="0" xfId="651" applyNumberFormat="1" applyFont="1" applyFill="1" applyBorder="1" applyAlignment="1" applyProtection="1">
      <alignment horizontal="right" vertical="center"/>
      <protection hidden="1"/>
    </xf>
    <xf numFmtId="177" fontId="32" fillId="0" borderId="49" xfId="2" applyFont="1" applyFill="1" applyBorder="1" applyAlignment="1" applyProtection="1">
      <alignment horizontal="right" vertical="center" wrapText="1"/>
      <protection locked="0"/>
    </xf>
    <xf numFmtId="177" fontId="32" fillId="0" borderId="0" xfId="2" applyFont="1" applyFill="1" applyBorder="1" applyAlignment="1" applyProtection="1">
      <alignment horizontal="right" vertical="center" wrapText="1"/>
      <protection locked="0"/>
    </xf>
    <xf numFmtId="216" fontId="36" fillId="17" borderId="45" xfId="881" applyNumberFormat="1" applyFont="1" applyFill="1" applyBorder="1" applyAlignment="1" applyProtection="1">
      <alignment horizontal="right" vertical="center"/>
    </xf>
    <xf numFmtId="176" fontId="36" fillId="17" borderId="48" xfId="881" applyFont="1" applyFill="1" applyBorder="1" applyAlignment="1" applyProtection="1">
      <alignment horizontal="right" vertical="center"/>
    </xf>
    <xf numFmtId="176" fontId="36" fillId="17" borderId="46" xfId="881" applyFont="1" applyFill="1" applyBorder="1" applyAlignment="1" applyProtection="1">
      <alignment horizontal="right" vertical="center"/>
    </xf>
    <xf numFmtId="176" fontId="36" fillId="17" borderId="45" xfId="881" applyFont="1" applyFill="1" applyBorder="1" applyAlignment="1" applyProtection="1">
      <alignment horizontal="right" vertical="center"/>
    </xf>
    <xf numFmtId="0" fontId="41" fillId="2" borderId="0" xfId="651" applyFont="1" applyFill="1" applyBorder="1" applyAlignment="1" applyProtection="1">
      <alignment horizontal="center" vertical="center"/>
      <protection hidden="1"/>
    </xf>
    <xf numFmtId="4" fontId="36" fillId="17" borderId="47" xfId="651" applyNumberFormat="1" applyFont="1" applyFill="1" applyBorder="1" applyAlignment="1" applyProtection="1">
      <alignment horizontal="right" vertical="center"/>
      <protection hidden="1"/>
    </xf>
    <xf numFmtId="0" fontId="24" fillId="0" borderId="31" xfId="0" applyFont="1" applyFill="1" applyBorder="1" applyAlignment="1" applyProtection="1">
      <alignment vertical="center" wrapText="1"/>
      <protection locked="0"/>
    </xf>
    <xf numFmtId="1" fontId="29" fillId="6" borderId="30" xfId="0" applyNumberFormat="1" applyFont="1" applyFill="1" applyBorder="1" applyAlignment="1" applyProtection="1">
      <alignment horizontal="center" vertical="center" wrapText="1"/>
      <protection locked="0"/>
    </xf>
    <xf numFmtId="0" fontId="29" fillId="3" borderId="30" xfId="1128" applyNumberFormat="1" applyFont="1" applyFill="1" applyBorder="1" applyAlignment="1" applyProtection="1">
      <alignment horizontal="center" vertical="center" wrapText="1"/>
    </xf>
    <xf numFmtId="2" fontId="29" fillId="6" borderId="30" xfId="0" applyNumberFormat="1" applyFont="1" applyFill="1" applyBorder="1" applyAlignment="1" applyProtection="1">
      <alignment horizontal="left" vertical="justify" wrapText="1"/>
    </xf>
    <xf numFmtId="2" fontId="29" fillId="6" borderId="30" xfId="0" applyNumberFormat="1" applyFont="1" applyFill="1" applyBorder="1" applyAlignment="1" applyProtection="1">
      <alignment horizontal="center" vertical="center" wrapText="1"/>
    </xf>
    <xf numFmtId="4" fontId="29" fillId="6" borderId="30" xfId="0" applyNumberFormat="1" applyFont="1" applyFill="1" applyBorder="1" applyAlignment="1" applyProtection="1">
      <alignment horizontal="center" vertical="center" wrapText="1"/>
    </xf>
    <xf numFmtId="4" fontId="29" fillId="6" borderId="30" xfId="0" applyNumberFormat="1" applyFont="1" applyFill="1" applyBorder="1" applyAlignment="1" applyProtection="1">
      <alignment horizontal="right" vertical="center" wrapText="1"/>
    </xf>
    <xf numFmtId="2" fontId="25" fillId="0" borderId="30" xfId="0" applyNumberFormat="1" applyFont="1" applyFill="1" applyBorder="1" applyAlignment="1" applyProtection="1">
      <alignment horizontal="left" wrapText="1"/>
    </xf>
    <xf numFmtId="0" fontId="0" fillId="6" borderId="0" xfId="0" applyNumberFormat="1" applyFont="1" applyFill="1" applyAlignment="1" applyProtection="1">
      <alignment horizontal="center" vertical="center"/>
      <protection locked="0"/>
    </xf>
    <xf numFmtId="0" fontId="42" fillId="2" borderId="0" xfId="652" applyFont="1" applyFill="1" applyAlignment="1" applyProtection="1"/>
    <xf numFmtId="0" fontId="42" fillId="2" borderId="0" xfId="652" applyFont="1" applyFill="1" applyAlignment="1" applyProtection="1">
      <alignment horizontal="center" vertical="center"/>
    </xf>
    <xf numFmtId="0" fontId="42" fillId="2" borderId="0" xfId="652" applyFont="1" applyFill="1" applyAlignment="1" applyProtection="1">
      <alignment vertical="center"/>
    </xf>
    <xf numFmtId="0" fontId="43" fillId="2" borderId="0" xfId="652" applyFont="1" applyFill="1" applyAlignment="1" applyProtection="1">
      <alignment vertical="center"/>
    </xf>
    <xf numFmtId="0" fontId="42" fillId="2" borderId="0" xfId="652" applyFont="1" applyFill="1" applyBorder="1" applyAlignment="1" applyProtection="1">
      <alignment vertical="center"/>
    </xf>
    <xf numFmtId="0" fontId="42" fillId="0" borderId="0" xfId="652" applyFont="1" applyBorder="1" applyProtection="1"/>
    <xf numFmtId="0" fontId="42" fillId="0" borderId="0" xfId="652" applyFont="1" applyProtection="1"/>
    <xf numFmtId="0" fontId="42" fillId="2" borderId="34" xfId="652" applyFont="1" applyFill="1" applyBorder="1" applyAlignment="1" applyProtection="1"/>
    <xf numFmtId="0" fontId="43" fillId="2" borderId="28" xfId="313" applyFont="1" applyFill="1" applyBorder="1" applyAlignment="1" applyProtection="1"/>
    <xf numFmtId="0" fontId="7" fillId="2" borderId="28" xfId="652" applyFont="1" applyFill="1" applyBorder="1" applyAlignment="1" applyProtection="1">
      <alignment horizontal="center"/>
    </xf>
    <xf numFmtId="218" fontId="44" fillId="2" borderId="49" xfId="774" applyNumberFormat="1" applyFont="1" applyFill="1" applyBorder="1" applyAlignment="1" applyProtection="1">
      <alignment horizontal="center" vertical="center" wrapText="1"/>
    </xf>
    <xf numFmtId="218" fontId="44" fillId="2" borderId="0" xfId="774" applyNumberFormat="1" applyFont="1" applyFill="1" applyBorder="1" applyAlignment="1" applyProtection="1">
      <alignment horizontal="center" vertical="center" wrapText="1"/>
    </xf>
    <xf numFmtId="218" fontId="44" fillId="2" borderId="36" xfId="774" applyNumberFormat="1" applyFont="1" applyFill="1" applyBorder="1" applyAlignment="1" applyProtection="1">
      <alignment horizontal="center" vertical="center" wrapText="1"/>
    </xf>
    <xf numFmtId="218" fontId="44" fillId="2" borderId="15" xfId="774" applyNumberFormat="1" applyFont="1" applyFill="1" applyBorder="1" applyAlignment="1" applyProtection="1">
      <alignment horizontal="center" vertical="center" wrapText="1"/>
    </xf>
    <xf numFmtId="0" fontId="43" fillId="2" borderId="0" xfId="313" applyFont="1" applyFill="1" applyBorder="1" applyAlignment="1" applyProtection="1"/>
    <xf numFmtId="0" fontId="43" fillId="2" borderId="49" xfId="652" applyFont="1" applyFill="1" applyBorder="1" applyAlignment="1" applyProtection="1"/>
    <xf numFmtId="0" fontId="0" fillId="2" borderId="0" xfId="652" applyFont="1" applyFill="1" applyBorder="1" applyAlignment="1" applyProtection="1">
      <alignment horizontal="right"/>
    </xf>
    <xf numFmtId="0" fontId="7" fillId="2" borderId="28" xfId="652" applyFont="1" applyFill="1" applyBorder="1" applyAlignment="1" applyProtection="1">
      <alignment horizontal="left"/>
    </xf>
    <xf numFmtId="58" fontId="7" fillId="2" borderId="28" xfId="652" applyNumberFormat="1" applyFont="1" applyFill="1" applyBorder="1" applyAlignment="1" applyProtection="1">
      <alignment horizontal="left"/>
    </xf>
    <xf numFmtId="0" fontId="7" fillId="2" borderId="0" xfId="652" applyFont="1" applyFill="1" applyBorder="1" applyAlignment="1" applyProtection="1">
      <alignment horizontal="left"/>
    </xf>
    <xf numFmtId="0" fontId="7" fillId="2" borderId="0" xfId="652" applyFont="1" applyFill="1" applyBorder="1" applyAlignment="1" applyProtection="1">
      <alignment horizontal="left" indent="1"/>
    </xf>
    <xf numFmtId="58" fontId="7" fillId="2" borderId="0" xfId="652" applyNumberFormat="1" applyFont="1" applyFill="1" applyBorder="1" applyAlignment="1" applyProtection="1">
      <alignment horizontal="left"/>
    </xf>
    <xf numFmtId="0" fontId="45" fillId="2" borderId="0" xfId="652" applyFont="1" applyFill="1" applyBorder="1" applyAlignment="1" applyProtection="1">
      <alignment horizontal="left"/>
    </xf>
    <xf numFmtId="10" fontId="45" fillId="2" borderId="0" xfId="652" applyNumberFormat="1" applyFont="1" applyFill="1" applyBorder="1" applyAlignment="1" applyProtection="1">
      <alignment horizontal="left" indent="1"/>
    </xf>
    <xf numFmtId="0" fontId="10" fillId="2" borderId="36" xfId="652" applyFont="1" applyFill="1" applyBorder="1" applyAlignment="1" applyProtection="1">
      <alignment horizontal="left"/>
    </xf>
    <xf numFmtId="0" fontId="46" fillId="2" borderId="15" xfId="652" applyFont="1" applyFill="1" applyBorder="1" applyAlignment="1" applyProtection="1"/>
    <xf numFmtId="0" fontId="47" fillId="2" borderId="15" xfId="652" applyFont="1" applyFill="1" applyBorder="1" applyAlignment="1" applyProtection="1">
      <alignment horizontal="center"/>
    </xf>
    <xf numFmtId="0" fontId="48" fillId="2" borderId="0" xfId="652" applyFont="1" applyFill="1" applyBorder="1" applyAlignment="1" applyProtection="1">
      <alignment horizontal="center" vertical="center"/>
    </xf>
    <xf numFmtId="0" fontId="45" fillId="2" borderId="34" xfId="652" applyFont="1" applyFill="1" applyBorder="1" applyAlignment="1" applyProtection="1">
      <alignment horizontal="center" vertical="center"/>
    </xf>
    <xf numFmtId="0" fontId="45" fillId="2" borderId="34" xfId="652" applyFont="1" applyFill="1" applyBorder="1" applyAlignment="1" applyProtection="1">
      <alignment horizontal="center" vertical="center" wrapText="1"/>
    </xf>
    <xf numFmtId="0" fontId="45" fillId="2" borderId="28" xfId="652" applyFont="1" applyFill="1" applyBorder="1" applyAlignment="1" applyProtection="1">
      <alignment horizontal="center" vertical="center" wrapText="1"/>
    </xf>
    <xf numFmtId="0" fontId="45" fillId="2" borderId="35" xfId="652" applyFont="1" applyFill="1" applyBorder="1" applyAlignment="1" applyProtection="1">
      <alignment horizontal="center" vertical="center" wrapText="1"/>
    </xf>
    <xf numFmtId="0" fontId="45" fillId="2" borderId="17" xfId="652" applyFont="1" applyFill="1" applyBorder="1" applyAlignment="1" applyProtection="1">
      <alignment horizontal="center" vertical="center" wrapText="1"/>
    </xf>
    <xf numFmtId="0" fontId="45" fillId="2" borderId="18" xfId="652" applyFont="1" applyFill="1" applyBorder="1" applyAlignment="1" applyProtection="1">
      <alignment horizontal="center" vertical="center" wrapText="1"/>
    </xf>
    <xf numFmtId="0" fontId="45" fillId="2" borderId="19" xfId="652" applyFont="1" applyFill="1" applyBorder="1" applyAlignment="1" applyProtection="1">
      <alignment horizontal="center" vertical="center" wrapText="1"/>
    </xf>
    <xf numFmtId="0" fontId="45" fillId="2" borderId="50" xfId="652" applyFont="1" applyFill="1" applyBorder="1" applyAlignment="1" applyProtection="1">
      <alignment horizontal="center" vertical="center"/>
    </xf>
    <xf numFmtId="0" fontId="45" fillId="2" borderId="36" xfId="652" applyFont="1" applyFill="1" applyBorder="1" applyAlignment="1" applyProtection="1">
      <alignment horizontal="center" vertical="center" wrapText="1"/>
    </xf>
    <xf numFmtId="0" fontId="45" fillId="2" borderId="15" xfId="652" applyFont="1" applyFill="1" applyBorder="1" applyAlignment="1" applyProtection="1">
      <alignment horizontal="center" vertical="center" wrapText="1"/>
    </xf>
    <xf numFmtId="0" fontId="45" fillId="2" borderId="37" xfId="652" applyFont="1" applyFill="1" applyBorder="1" applyAlignment="1" applyProtection="1">
      <alignment horizontal="center" vertical="center" wrapText="1"/>
    </xf>
    <xf numFmtId="0" fontId="45" fillId="2" borderId="51" xfId="652" applyFont="1" applyFill="1" applyBorder="1" applyAlignment="1" applyProtection="1">
      <alignment horizontal="center" vertical="center" wrapText="1"/>
    </xf>
    <xf numFmtId="0" fontId="45" fillId="2" borderId="38" xfId="652" applyFont="1" applyFill="1" applyBorder="1" applyAlignment="1" applyProtection="1">
      <alignment horizontal="center" vertical="center" wrapText="1"/>
    </xf>
    <xf numFmtId="0" fontId="43" fillId="2" borderId="0" xfId="313" applyFont="1" applyFill="1" applyBorder="1" applyAlignment="1" applyProtection="1">
      <alignment horizontal="center" vertical="center"/>
    </xf>
    <xf numFmtId="0" fontId="10" fillId="21" borderId="52" xfId="313" applyFont="1" applyFill="1" applyBorder="1" applyAlignment="1" applyProtection="1">
      <alignment horizontal="center" vertical="center"/>
    </xf>
    <xf numFmtId="0" fontId="43" fillId="2" borderId="53" xfId="652" applyFont="1" applyFill="1" applyBorder="1" applyAlignment="1" applyProtection="1">
      <alignment horizontal="left" vertical="center" wrapText="1"/>
    </xf>
    <xf numFmtId="0" fontId="43" fillId="2" borderId="54" xfId="652" applyFont="1" applyFill="1" applyBorder="1" applyAlignment="1" applyProtection="1">
      <alignment horizontal="left" vertical="center" wrapText="1"/>
    </xf>
    <xf numFmtId="0" fontId="43" fillId="2" borderId="55" xfId="652" applyFont="1" applyFill="1" applyBorder="1" applyAlignment="1" applyProtection="1">
      <alignment horizontal="left" vertical="center" wrapText="1"/>
    </xf>
    <xf numFmtId="219" fontId="43" fillId="2" borderId="56" xfId="652" applyNumberFormat="1" applyFont="1" applyFill="1" applyBorder="1" applyAlignment="1" applyProtection="1">
      <alignment horizontal="right" vertical="center"/>
    </xf>
    <xf numFmtId="0" fontId="43" fillId="2" borderId="57" xfId="652" applyFont="1" applyFill="1" applyBorder="1" applyAlignment="1" applyProtection="1">
      <alignment horizontal="left" vertical="center" wrapText="1"/>
    </xf>
    <xf numFmtId="0" fontId="43" fillId="2" borderId="58" xfId="652" applyFont="1" applyFill="1" applyBorder="1" applyAlignment="1" applyProtection="1">
      <alignment horizontal="left" vertical="center" wrapText="1"/>
    </xf>
    <xf numFmtId="0" fontId="43" fillId="2" borderId="59" xfId="652" applyFont="1" applyFill="1" applyBorder="1" applyAlignment="1" applyProtection="1">
      <alignment horizontal="left" vertical="center" wrapText="1"/>
    </xf>
    <xf numFmtId="0" fontId="43" fillId="21" borderId="60" xfId="652" applyNumberFormat="1" applyFont="1" applyFill="1" applyBorder="1" applyAlignment="1" applyProtection="1">
      <alignment horizontal="center" vertical="center"/>
    </xf>
    <xf numFmtId="0" fontId="7" fillId="2" borderId="61" xfId="313" applyFont="1" applyFill="1" applyBorder="1" applyAlignment="1" applyProtection="1">
      <alignment horizontal="left" vertical="center" indent="2"/>
    </xf>
    <xf numFmtId="0" fontId="7" fillId="2" borderId="62" xfId="313" applyFont="1" applyFill="1" applyBorder="1" applyAlignment="1" applyProtection="1">
      <alignment vertical="center"/>
    </xf>
    <xf numFmtId="0" fontId="3" fillId="2" borderId="62" xfId="313" applyFont="1" applyFill="1" applyBorder="1" applyAlignment="1" applyProtection="1">
      <alignment horizontal="right" vertical="center"/>
    </xf>
    <xf numFmtId="0" fontId="3" fillId="2" borderId="63" xfId="313" applyFont="1" applyFill="1" applyBorder="1" applyAlignment="1" applyProtection="1">
      <alignment horizontal="right" vertical="center"/>
    </xf>
    <xf numFmtId="219" fontId="45" fillId="2" borderId="64" xfId="362" applyNumberFormat="1" applyFont="1" applyFill="1" applyBorder="1" applyAlignment="1" applyProtection="1">
      <alignment vertical="center"/>
    </xf>
    <xf numFmtId="0" fontId="7" fillId="2" borderId="6" xfId="313" applyFont="1" applyFill="1" applyBorder="1" applyAlignment="1" applyProtection="1">
      <alignment horizontal="left" vertical="center" indent="2"/>
    </xf>
    <xf numFmtId="0" fontId="7" fillId="2" borderId="7" xfId="313" applyFont="1" applyFill="1" applyBorder="1" applyAlignment="1" applyProtection="1">
      <alignment horizontal="center" vertical="center"/>
    </xf>
    <xf numFmtId="219" fontId="45" fillId="2" borderId="6" xfId="362" applyNumberFormat="1" applyFont="1" applyFill="1" applyBorder="1" applyAlignment="1" applyProtection="1">
      <alignment vertical="center"/>
    </xf>
    <xf numFmtId="219" fontId="45" fillId="2" borderId="7" xfId="362" applyNumberFormat="1" applyFont="1" applyFill="1" applyBorder="1" applyAlignment="1" applyProtection="1">
      <alignment vertical="center"/>
    </xf>
    <xf numFmtId="219" fontId="45" fillId="2" borderId="8" xfId="362" applyNumberFormat="1" applyFont="1" applyFill="1" applyBorder="1" applyAlignment="1" applyProtection="1">
      <alignment vertical="center"/>
    </xf>
    <xf numFmtId="0" fontId="43" fillId="21" borderId="65" xfId="652" applyNumberFormat="1" applyFont="1" applyFill="1" applyBorder="1" applyAlignment="1" applyProtection="1">
      <alignment horizontal="center" vertical="center"/>
    </xf>
    <xf numFmtId="0" fontId="43" fillId="2" borderId="66" xfId="652" applyFont="1" applyFill="1" applyBorder="1" applyAlignment="1" applyProtection="1">
      <alignment horizontal="left" vertical="center" wrapText="1"/>
    </xf>
    <xf numFmtId="0" fontId="43" fillId="2" borderId="67" xfId="652" applyFont="1" applyFill="1" applyBorder="1" applyAlignment="1" applyProtection="1">
      <alignment horizontal="left" vertical="center" wrapText="1"/>
    </xf>
    <xf numFmtId="0" fontId="43" fillId="2" borderId="56" xfId="652" applyFont="1" applyFill="1" applyBorder="1" applyAlignment="1" applyProtection="1">
      <alignment horizontal="left" vertical="center" wrapText="1"/>
    </xf>
    <xf numFmtId="0" fontId="10" fillId="2" borderId="0" xfId="313" applyFont="1" applyFill="1" applyBorder="1" applyAlignment="1" applyProtection="1">
      <alignment vertical="center"/>
    </xf>
    <xf numFmtId="0" fontId="7" fillId="2" borderId="68" xfId="313" applyFont="1" applyFill="1" applyBorder="1" applyAlignment="1" applyProtection="1">
      <alignment horizontal="left" vertical="center" indent="2"/>
    </xf>
    <xf numFmtId="0" fontId="7" fillId="2" borderId="69" xfId="313" applyFont="1" applyFill="1" applyBorder="1" applyAlignment="1" applyProtection="1">
      <alignment vertical="center"/>
    </xf>
    <xf numFmtId="0" fontId="3" fillId="2" borderId="69" xfId="313" applyFont="1" applyFill="1" applyBorder="1" applyAlignment="1" applyProtection="1">
      <alignment horizontal="right" vertical="center"/>
    </xf>
    <xf numFmtId="0" fontId="3" fillId="2" borderId="70" xfId="313" applyFont="1" applyFill="1" applyBorder="1" applyAlignment="1" applyProtection="1">
      <alignment horizontal="right" vertical="center"/>
    </xf>
    <xf numFmtId="219" fontId="45" fillId="2" borderId="71" xfId="362" applyNumberFormat="1" applyFont="1" applyFill="1" applyBorder="1" applyAlignment="1" applyProtection="1">
      <alignment vertical="center"/>
    </xf>
    <xf numFmtId="0" fontId="46" fillId="2" borderId="0" xfId="313" applyFont="1" applyFill="1" applyBorder="1" applyAlignment="1" applyProtection="1">
      <alignment vertical="center"/>
    </xf>
    <xf numFmtId="0" fontId="7" fillId="22" borderId="68" xfId="313" applyFont="1" applyFill="1" applyBorder="1" applyAlignment="1" applyProtection="1">
      <alignment horizontal="center" vertical="center"/>
    </xf>
    <xf numFmtId="0" fontId="7" fillId="22" borderId="69" xfId="313" applyFont="1" applyFill="1" applyBorder="1" applyAlignment="1" applyProtection="1">
      <alignment horizontal="center" vertical="center"/>
    </xf>
    <xf numFmtId="0" fontId="7" fillId="22" borderId="70" xfId="313" applyFont="1" applyFill="1" applyBorder="1" applyAlignment="1" applyProtection="1">
      <alignment horizontal="center" vertical="center"/>
    </xf>
    <xf numFmtId="219" fontId="45" fillId="22" borderId="71" xfId="362" applyNumberFormat="1" applyFont="1" applyFill="1" applyBorder="1" applyAlignment="1" applyProtection="1">
      <alignment vertical="center"/>
    </xf>
    <xf numFmtId="0" fontId="43" fillId="0" borderId="0" xfId="652" applyFont="1" applyBorder="1" applyProtection="1"/>
    <xf numFmtId="10" fontId="45" fillId="23" borderId="71" xfId="362" applyNumberFormat="1" applyFont="1" applyFill="1" applyBorder="1" applyAlignment="1" applyProtection="1">
      <alignment horizontal="center" vertical="center"/>
    </xf>
    <xf numFmtId="0" fontId="45" fillId="3" borderId="72" xfId="652" applyFont="1" applyFill="1" applyBorder="1" applyAlignment="1" applyProtection="1">
      <alignment horizontal="left"/>
    </xf>
    <xf numFmtId="0" fontId="45" fillId="3" borderId="73" xfId="652" applyFont="1" applyFill="1" applyBorder="1" applyAlignment="1" applyProtection="1">
      <alignment horizontal="left"/>
    </xf>
    <xf numFmtId="0" fontId="45" fillId="3" borderId="74" xfId="652" applyFont="1" applyFill="1" applyBorder="1" applyAlignment="1" applyProtection="1">
      <alignment horizontal="center"/>
    </xf>
    <xf numFmtId="218" fontId="7" fillId="2" borderId="72" xfId="774" applyNumberFormat="1" applyFont="1" applyFill="1" applyBorder="1" applyAlignment="1" applyProtection="1">
      <alignment horizontal="left" vertical="center" indent="1"/>
    </xf>
    <xf numFmtId="218" fontId="44" fillId="2" borderId="73" xfId="774" applyNumberFormat="1" applyFont="1" applyFill="1" applyBorder="1" applyAlignment="1" applyProtection="1">
      <alignment horizontal="centerContinuous" vertical="center"/>
    </xf>
    <xf numFmtId="0" fontId="42" fillId="3" borderId="0" xfId="652" applyFont="1" applyFill="1" applyBorder="1" applyProtection="1"/>
    <xf numFmtId="0" fontId="0" fillId="2" borderId="15" xfId="0" applyFill="1" applyBorder="1" applyProtection="1"/>
    <xf numFmtId="0" fontId="29" fillId="0" borderId="0" xfId="652" applyFont="1" applyAlignment="1" applyProtection="1">
      <alignment horizontal="center" vertical="center"/>
    </xf>
    <xf numFmtId="0" fontId="0" fillId="2" borderId="0" xfId="0" applyFont="1" applyFill="1" applyBorder="1" applyAlignment="1" applyProtection="1">
      <alignment horizontal="center"/>
    </xf>
    <xf numFmtId="0" fontId="0" fillId="2" borderId="0" xfId="0" applyFont="1" applyFill="1" applyBorder="1" applyAlignment="1" applyProtection="1"/>
    <xf numFmtId="0" fontId="0" fillId="2" borderId="0" xfId="0" applyFill="1" applyBorder="1" applyAlignment="1" applyProtection="1">
      <alignment horizontal="center"/>
    </xf>
    <xf numFmtId="0" fontId="0" fillId="2" borderId="0" xfId="0" applyFill="1" applyBorder="1" applyAlignment="1" applyProtection="1">
      <alignment vertical="top"/>
    </xf>
    <xf numFmtId="0" fontId="7" fillId="2" borderId="35" xfId="652" applyFont="1" applyFill="1" applyBorder="1" applyAlignment="1" applyProtection="1">
      <alignment horizontal="center"/>
    </xf>
    <xf numFmtId="218" fontId="44" fillId="2" borderId="42" xfId="774" applyNumberFormat="1" applyFont="1" applyFill="1" applyBorder="1" applyAlignment="1" applyProtection="1">
      <alignment horizontal="center" vertical="center" wrapText="1"/>
    </xf>
    <xf numFmtId="0" fontId="49" fillId="2" borderId="0" xfId="652" applyFont="1" applyFill="1" applyAlignment="1" applyProtection="1">
      <alignment horizontal="center" wrapText="1"/>
    </xf>
    <xf numFmtId="218" fontId="44" fillId="2" borderId="37" xfId="774" applyNumberFormat="1" applyFont="1" applyFill="1" applyBorder="1" applyAlignment="1" applyProtection="1">
      <alignment horizontal="center" vertical="center" wrapText="1"/>
    </xf>
    <xf numFmtId="58" fontId="7" fillId="2" borderId="42" xfId="652" applyNumberFormat="1" applyFont="1" applyFill="1" applyBorder="1" applyAlignment="1" applyProtection="1">
      <alignment horizontal="left" indent="1"/>
    </xf>
    <xf numFmtId="0" fontId="10" fillId="2" borderId="42" xfId="652" applyFont="1" applyFill="1" applyBorder="1" applyAlignment="1" applyProtection="1">
      <alignment horizontal="left" indent="1"/>
    </xf>
    <xf numFmtId="0" fontId="45" fillId="2" borderId="42" xfId="652" applyFont="1" applyFill="1" applyBorder="1" applyAlignment="1" applyProtection="1">
      <alignment horizontal="left"/>
    </xf>
    <xf numFmtId="0" fontId="10" fillId="2" borderId="0" xfId="652" applyFont="1" applyFill="1" applyBorder="1" applyAlignment="1" applyProtection="1">
      <alignment horizontal="right"/>
    </xf>
    <xf numFmtId="10" fontId="45" fillId="2" borderId="42" xfId="652" applyNumberFormat="1" applyFont="1" applyFill="1" applyBorder="1" applyAlignment="1" applyProtection="1">
      <alignment horizontal="left" indent="1"/>
    </xf>
    <xf numFmtId="0" fontId="47" fillId="2" borderId="37" xfId="652" applyFont="1" applyFill="1" applyBorder="1" applyAlignment="1" applyProtection="1">
      <alignment horizontal="center"/>
    </xf>
    <xf numFmtId="0" fontId="45" fillId="2" borderId="75" xfId="652" applyFont="1" applyFill="1" applyBorder="1" applyAlignment="1" applyProtection="1">
      <alignment horizontal="center" vertical="center" wrapText="1"/>
    </xf>
    <xf numFmtId="0" fontId="45" fillId="2" borderId="75" xfId="652" applyFont="1" applyFill="1" applyBorder="1" applyAlignment="1" applyProtection="1">
      <alignment horizontal="center" vertical="center"/>
    </xf>
    <xf numFmtId="0" fontId="45" fillId="2" borderId="43" xfId="652" applyFont="1" applyFill="1" applyBorder="1" applyAlignment="1" applyProtection="1">
      <alignment horizontal="center" vertical="center" wrapText="1"/>
    </xf>
    <xf numFmtId="0" fontId="45" fillId="2" borderId="43" xfId="652" applyFont="1" applyFill="1" applyBorder="1" applyAlignment="1" applyProtection="1">
      <alignment horizontal="center" vertical="center"/>
    </xf>
    <xf numFmtId="220" fontId="10" fillId="2" borderId="76" xfId="313" applyNumberFormat="1" applyFont="1" applyFill="1" applyBorder="1" applyAlignment="1" applyProtection="1">
      <alignment vertical="center"/>
    </xf>
    <xf numFmtId="220" fontId="7" fillId="3" borderId="77" xfId="313" applyNumberFormat="1" applyFont="1" applyFill="1" applyBorder="1" applyAlignment="1" applyProtection="1">
      <alignment vertical="center"/>
    </xf>
    <xf numFmtId="219" fontId="26" fillId="2" borderId="7" xfId="362" applyNumberFormat="1" applyFont="1" applyFill="1" applyBorder="1" applyAlignment="1" applyProtection="1">
      <alignment vertical="center"/>
    </xf>
    <xf numFmtId="220" fontId="7" fillId="3" borderId="8" xfId="313" applyNumberFormat="1" applyFont="1" applyFill="1" applyBorder="1" applyAlignment="1" applyProtection="1">
      <alignment vertical="center"/>
    </xf>
    <xf numFmtId="220" fontId="7" fillId="0" borderId="78" xfId="313" applyNumberFormat="1" applyFont="1" applyFill="1" applyBorder="1" applyAlignment="1" applyProtection="1">
      <alignment vertical="center"/>
    </xf>
    <xf numFmtId="219" fontId="26" fillId="22" borderId="71" xfId="362" applyNumberFormat="1" applyFont="1" applyFill="1" applyBorder="1" applyAlignment="1" applyProtection="1">
      <alignment vertical="center"/>
    </xf>
    <xf numFmtId="220" fontId="7" fillId="2" borderId="78" xfId="313" applyNumberFormat="1" applyFont="1" applyFill="1" applyBorder="1" applyAlignment="1" applyProtection="1">
      <alignment vertical="center"/>
    </xf>
    <xf numFmtId="219" fontId="45" fillId="0" borderId="71" xfId="362" applyNumberFormat="1" applyFont="1" applyFill="1" applyBorder="1" applyAlignment="1" applyProtection="1">
      <alignment horizontal="center" vertical="center"/>
    </xf>
    <xf numFmtId="219" fontId="45" fillId="0" borderId="78" xfId="362" applyNumberFormat="1" applyFont="1" applyFill="1" applyBorder="1" applyAlignment="1" applyProtection="1">
      <alignment horizontal="center" vertical="center"/>
    </xf>
    <xf numFmtId="4" fontId="45" fillId="2" borderId="79" xfId="313" applyNumberFormat="1" applyFont="1" applyFill="1" applyBorder="1" applyAlignment="1" applyProtection="1">
      <alignment vertical="center"/>
    </xf>
    <xf numFmtId="0" fontId="30" fillId="3" borderId="0" xfId="737" applyFont="1" applyFill="1" applyBorder="1"/>
    <xf numFmtId="0" fontId="30" fillId="0" borderId="0" xfId="737" applyAlignment="1">
      <alignment vertical="center"/>
    </xf>
    <xf numFmtId="0" fontId="30" fillId="0" borderId="0" xfId="737"/>
    <xf numFmtId="0" fontId="30" fillId="3" borderId="0" xfId="737" applyFill="1" applyBorder="1"/>
    <xf numFmtId="0" fontId="30" fillId="0" borderId="0" xfId="737" applyFont="1"/>
    <xf numFmtId="0" fontId="30" fillId="0" borderId="0" xfId="737" applyFont="1" applyAlignment="1">
      <alignment horizontal="center"/>
    </xf>
    <xf numFmtId="0" fontId="30" fillId="3" borderId="0" xfId="737" applyFont="1" applyFill="1" applyBorder="1" applyAlignment="1">
      <alignment horizontal="center"/>
    </xf>
    <xf numFmtId="0" fontId="50" fillId="6" borderId="0" xfId="0" applyFont="1" applyFill="1" applyBorder="1" applyAlignment="1" applyProtection="1">
      <alignment horizontal="left"/>
      <protection locked="0"/>
    </xf>
    <xf numFmtId="0" fontId="51" fillId="6" borderId="0" xfId="0" applyFont="1" applyFill="1" applyBorder="1" applyAlignment="1" applyProtection="1">
      <alignment horizontal="right"/>
      <protection locked="0"/>
    </xf>
    <xf numFmtId="0" fontId="51" fillId="6" borderId="0" xfId="0" applyFont="1" applyFill="1" applyBorder="1" applyAlignment="1" applyProtection="1">
      <alignment horizontal="left"/>
    </xf>
    <xf numFmtId="0" fontId="52" fillId="6" borderId="0" xfId="0" applyFont="1" applyFill="1" applyBorder="1" applyAlignment="1" applyProtection="1">
      <alignment horizontal="left"/>
    </xf>
    <xf numFmtId="0" fontId="51" fillId="6" borderId="0" xfId="0" applyFont="1" applyFill="1" applyBorder="1" applyAlignment="1" applyProtection="1">
      <alignment horizontal="center"/>
    </xf>
    <xf numFmtId="0" fontId="48" fillId="3" borderId="0" xfId="737" applyFont="1" applyFill="1" applyBorder="1"/>
    <xf numFmtId="0" fontId="34" fillId="3" borderId="0" xfId="737" applyFont="1" applyFill="1" applyBorder="1"/>
    <xf numFmtId="0" fontId="29" fillId="3" borderId="0" xfId="737" applyFont="1" applyFill="1" applyBorder="1"/>
    <xf numFmtId="0" fontId="29" fillId="3" borderId="0" xfId="737" applyFont="1" applyFill="1" applyBorder="1" applyAlignment="1">
      <alignment horizontal="center"/>
    </xf>
    <xf numFmtId="0" fontId="30" fillId="3" borderId="0" xfId="737" applyFont="1" applyFill="1" applyBorder="1" applyAlignment="1">
      <alignment horizontal="right"/>
    </xf>
    <xf numFmtId="0" fontId="1" fillId="24" borderId="6" xfId="737" applyFont="1" applyFill="1" applyBorder="1" applyAlignment="1">
      <alignment horizontal="center"/>
    </xf>
    <xf numFmtId="0" fontId="1" fillId="24" borderId="7" xfId="737" applyFont="1" applyFill="1" applyBorder="1" applyAlignment="1">
      <alignment horizontal="center"/>
    </xf>
    <xf numFmtId="0" fontId="1" fillId="24" borderId="8" xfId="737" applyFont="1" applyFill="1" applyBorder="1" applyAlignment="1">
      <alignment horizontal="center"/>
    </xf>
    <xf numFmtId="0" fontId="30" fillId="3" borderId="0" xfId="737" applyFont="1" applyFill="1"/>
    <xf numFmtId="0" fontId="30" fillId="3" borderId="0" xfId="737" applyFont="1" applyFill="1" applyAlignment="1">
      <alignment horizontal="center"/>
    </xf>
    <xf numFmtId="0" fontId="30" fillId="0" borderId="9" xfId="737" applyFont="1" applyBorder="1" applyAlignment="1">
      <alignment horizontal="center" vertical="center"/>
    </xf>
    <xf numFmtId="0" fontId="30" fillId="0" borderId="10" xfId="737" applyFont="1" applyBorder="1" applyAlignment="1">
      <alignment horizontal="center" vertical="center" wrapText="1"/>
    </xf>
    <xf numFmtId="0" fontId="30" fillId="0" borderId="14" xfId="737" applyFont="1" applyBorder="1" applyAlignment="1">
      <alignment horizontal="center" vertical="center" wrapText="1"/>
    </xf>
    <xf numFmtId="0" fontId="30" fillId="0" borderId="9" xfId="737" applyFont="1" applyBorder="1" applyAlignment="1">
      <alignment horizontal="center"/>
    </xf>
    <xf numFmtId="0" fontId="30" fillId="24" borderId="9" xfId="737" applyFont="1" applyFill="1" applyBorder="1"/>
    <xf numFmtId="192" fontId="30" fillId="24" borderId="9" xfId="737" applyNumberFormat="1" applyFont="1" applyFill="1" applyBorder="1" applyAlignment="1">
      <alignment horizontal="center"/>
    </xf>
    <xf numFmtId="10" fontId="30" fillId="11" borderId="9" xfId="737" applyNumberFormat="1" applyFont="1" applyFill="1" applyBorder="1" applyAlignment="1">
      <alignment horizontal="center"/>
    </xf>
    <xf numFmtId="10" fontId="30" fillId="0" borderId="9" xfId="830" applyNumberFormat="1" applyFont="1" applyBorder="1" applyAlignment="1">
      <alignment horizontal="center"/>
    </xf>
    <xf numFmtId="10" fontId="30" fillId="11" borderId="9" xfId="830" applyNumberFormat="1" applyFont="1" applyFill="1" applyBorder="1" applyAlignment="1">
      <alignment horizontal="center"/>
    </xf>
    <xf numFmtId="0" fontId="30" fillId="24" borderId="9" xfId="737" applyFont="1" applyFill="1" applyBorder="1" applyAlignment="1">
      <alignment horizontal="left"/>
    </xf>
    <xf numFmtId="192" fontId="30" fillId="24" borderId="9" xfId="587" applyFont="1" applyFill="1" applyBorder="1" applyAlignment="1">
      <alignment horizontal="center"/>
    </xf>
    <xf numFmtId="10" fontId="30" fillId="25" borderId="9" xfId="830" applyNumberFormat="1" applyFont="1" applyFill="1" applyBorder="1" applyAlignment="1">
      <alignment horizontal="center"/>
    </xf>
    <xf numFmtId="0" fontId="30" fillId="3" borderId="4" xfId="737" applyFont="1" applyFill="1" applyBorder="1" applyAlignment="1">
      <alignment horizontal="center"/>
    </xf>
    <xf numFmtId="10" fontId="30" fillId="3" borderId="0" xfId="737" applyNumberFormat="1" applyFont="1" applyFill="1" applyBorder="1"/>
    <xf numFmtId="0" fontId="30" fillId="0" borderId="9" xfId="737" applyFont="1" applyBorder="1" applyAlignment="1">
      <alignment horizontal="left" indent="5"/>
    </xf>
    <xf numFmtId="0" fontId="30" fillId="0" borderId="6" xfId="737" applyFont="1" applyBorder="1" applyAlignment="1">
      <alignment horizontal="left"/>
    </xf>
    <xf numFmtId="0" fontId="30" fillId="0" borderId="8" xfId="737" applyFont="1" applyBorder="1" applyAlignment="1">
      <alignment horizontal="left"/>
    </xf>
    <xf numFmtId="0" fontId="30" fillId="0" borderId="3" xfId="737" applyFont="1" applyBorder="1" applyAlignment="1">
      <alignment horizontal="left"/>
    </xf>
    <xf numFmtId="10" fontId="30" fillId="11" borderId="10" xfId="830" applyNumberFormat="1" applyFont="1" applyFill="1" applyBorder="1" applyAlignment="1">
      <alignment horizontal="center"/>
    </xf>
    <xf numFmtId="192" fontId="30" fillId="0" borderId="9" xfId="737" applyNumberFormat="1" applyFont="1" applyBorder="1" applyAlignment="1">
      <alignment horizontal="center"/>
    </xf>
    <xf numFmtId="0" fontId="30" fillId="0" borderId="6" xfId="737" applyFont="1" applyBorder="1" applyAlignment="1">
      <alignment horizontal="center"/>
    </xf>
    <xf numFmtId="0" fontId="30" fillId="0" borderId="7" xfId="737" applyFont="1" applyBorder="1" applyAlignment="1">
      <alignment horizontal="center"/>
    </xf>
    <xf numFmtId="0" fontId="30" fillId="0" borderId="9" xfId="737" applyFont="1" applyBorder="1"/>
    <xf numFmtId="10" fontId="30" fillId="0" borderId="9" xfId="830" applyNumberFormat="1" applyFont="1" applyFill="1" applyBorder="1" applyAlignment="1">
      <alignment horizontal="center"/>
    </xf>
    <xf numFmtId="0" fontId="45" fillId="3" borderId="0" xfId="738" applyFont="1" applyFill="1" applyBorder="1"/>
    <xf numFmtId="0" fontId="53" fillId="3" borderId="0" xfId="2" applyNumberFormat="1" applyFont="1" applyFill="1" applyBorder="1" applyAlignment="1">
      <alignment horizontal="center"/>
    </xf>
    <xf numFmtId="0" fontId="30" fillId="3" borderId="0" xfId="738" applyFont="1" applyFill="1" applyBorder="1" applyAlignment="1">
      <alignment horizontal="right"/>
    </xf>
    <xf numFmtId="0" fontId="30" fillId="3" borderId="0" xfId="738" applyFill="1" applyBorder="1"/>
    <xf numFmtId="0" fontId="30" fillId="3" borderId="0" xfId="738" applyFill="1" applyBorder="1" applyAlignment="1">
      <alignment horizontal="center"/>
    </xf>
    <xf numFmtId="0" fontId="1" fillId="24" borderId="6" xfId="738" applyFont="1" applyFill="1" applyBorder="1" applyAlignment="1">
      <alignment horizontal="center"/>
    </xf>
    <xf numFmtId="0" fontId="1" fillId="24" borderId="7" xfId="738" applyFont="1" applyFill="1" applyBorder="1" applyAlignment="1">
      <alignment horizontal="center"/>
    </xf>
    <xf numFmtId="0" fontId="1" fillId="24" borderId="8" xfId="738" applyFont="1" applyFill="1" applyBorder="1" applyAlignment="1">
      <alignment horizontal="center"/>
    </xf>
    <xf numFmtId="0" fontId="30" fillId="0" borderId="9" xfId="738" applyBorder="1" applyAlignment="1">
      <alignment horizontal="center" vertical="center"/>
    </xf>
    <xf numFmtId="0" fontId="30" fillId="0" borderId="10" xfId="738" applyBorder="1" applyAlignment="1">
      <alignment horizontal="center" vertical="center" wrapText="1"/>
    </xf>
    <xf numFmtId="0" fontId="30" fillId="0" borderId="14" xfId="738" applyBorder="1" applyAlignment="1">
      <alignment horizontal="center" vertical="center" wrapText="1"/>
    </xf>
    <xf numFmtId="0" fontId="30" fillId="0" borderId="9" xfId="738" applyBorder="1" applyAlignment="1">
      <alignment horizontal="center"/>
    </xf>
    <xf numFmtId="0" fontId="30" fillId="24" borderId="9" xfId="738" applyFill="1" applyBorder="1"/>
    <xf numFmtId="192" fontId="30" fillId="24" borderId="9" xfId="738" applyNumberFormat="1" applyFill="1" applyBorder="1" applyAlignment="1">
      <alignment horizontal="center"/>
    </xf>
    <xf numFmtId="10" fontId="30" fillId="11" borderId="9" xfId="738" applyNumberFormat="1" applyFill="1" applyBorder="1" applyAlignment="1">
      <alignment horizontal="center"/>
    </xf>
    <xf numFmtId="0" fontId="30" fillId="24" borderId="9" xfId="738" applyFill="1" applyBorder="1" applyAlignment="1">
      <alignment horizontal="left"/>
    </xf>
    <xf numFmtId="0" fontId="30" fillId="3" borderId="4" xfId="738" applyFill="1" applyBorder="1" applyAlignment="1">
      <alignment horizontal="center"/>
    </xf>
    <xf numFmtId="10" fontId="30" fillId="3" borderId="0" xfId="738" applyNumberFormat="1" applyFill="1" applyBorder="1"/>
    <xf numFmtId="0" fontId="30" fillId="0" borderId="9" xfId="738" applyBorder="1" applyAlignment="1">
      <alignment horizontal="left" indent="5"/>
    </xf>
    <xf numFmtId="0" fontId="30" fillId="0" borderId="6" xfId="738" applyBorder="1" applyAlignment="1">
      <alignment horizontal="left"/>
    </xf>
    <xf numFmtId="0" fontId="30" fillId="0" borderId="8" xfId="738" applyBorder="1" applyAlignment="1">
      <alignment horizontal="left"/>
    </xf>
    <xf numFmtId="0" fontId="30" fillId="0" borderId="3" xfId="738" applyBorder="1" applyAlignment="1">
      <alignment horizontal="left"/>
    </xf>
    <xf numFmtId="192" fontId="30" fillId="0" borderId="9" xfId="738" applyNumberFormat="1" applyBorder="1" applyAlignment="1">
      <alignment horizontal="center"/>
    </xf>
    <xf numFmtId="0" fontId="30" fillId="0" borderId="6" xfId="738" applyBorder="1" applyAlignment="1">
      <alignment horizontal="center"/>
    </xf>
    <xf numFmtId="0" fontId="30" fillId="0" borderId="7" xfId="738" applyBorder="1" applyAlignment="1">
      <alignment horizontal="center"/>
    </xf>
    <xf numFmtId="0" fontId="30" fillId="0" borderId="9" xfId="738" applyBorder="1"/>
    <xf numFmtId="0" fontId="30" fillId="3" borderId="0" xfId="738" applyFill="1"/>
    <xf numFmtId="0" fontId="30" fillId="3" borderId="0" xfId="738" applyFill="1" applyAlignment="1">
      <alignment horizontal="center"/>
    </xf>
    <xf numFmtId="0" fontId="30" fillId="3" borderId="1" xfId="738" applyFill="1" applyBorder="1"/>
    <xf numFmtId="0" fontId="30" fillId="3" borderId="2" xfId="738" applyFill="1" applyBorder="1"/>
    <xf numFmtId="0" fontId="30" fillId="3" borderId="4" xfId="738" applyFill="1" applyBorder="1"/>
    <xf numFmtId="0" fontId="30" fillId="3" borderId="11" xfId="738" applyFill="1" applyBorder="1"/>
    <xf numFmtId="0" fontId="30" fillId="3" borderId="12" xfId="738" applyFill="1" applyBorder="1"/>
    <xf numFmtId="0" fontId="30" fillId="3" borderId="0" xfId="741" applyFont="1" applyFill="1" applyBorder="1"/>
    <xf numFmtId="0" fontId="30" fillId="3" borderId="0" xfId="741" applyFill="1" applyBorder="1"/>
    <xf numFmtId="0" fontId="30" fillId="0" borderId="2" xfId="737" applyFont="1" applyBorder="1" applyAlignment="1">
      <alignment horizontal="center"/>
    </xf>
    <xf numFmtId="0" fontId="30" fillId="3" borderId="0" xfId="741" applyFont="1" applyFill="1" applyBorder="1" applyAlignment="1">
      <alignment horizontal="center"/>
    </xf>
    <xf numFmtId="0" fontId="30" fillId="4" borderId="0" xfId="737" applyFill="1"/>
    <xf numFmtId="192" fontId="30" fillId="15" borderId="9" xfId="587" applyFont="1" applyFill="1" applyBorder="1" applyAlignment="1">
      <alignment horizontal="center"/>
    </xf>
    <xf numFmtId="0" fontId="30" fillId="0" borderId="0" xfId="737" applyFont="1" applyAlignment="1">
      <alignment vertical="center"/>
    </xf>
    <xf numFmtId="10" fontId="30" fillId="3" borderId="5" xfId="737" applyNumberFormat="1" applyFont="1" applyFill="1" applyBorder="1"/>
    <xf numFmtId="0" fontId="30" fillId="3" borderId="5" xfId="737" applyFont="1" applyFill="1" applyBorder="1"/>
    <xf numFmtId="0" fontId="30" fillId="0" borderId="8" xfId="737" applyFont="1" applyBorder="1" applyAlignment="1">
      <alignment horizontal="center"/>
    </xf>
    <xf numFmtId="10" fontId="30" fillId="15" borderId="9" xfId="830" applyNumberFormat="1" applyFont="1" applyFill="1" applyBorder="1"/>
    <xf numFmtId="0" fontId="30" fillId="3" borderId="0" xfId="738" applyFill="1" applyBorder="1" applyAlignment="1">
      <alignment horizontal="right"/>
    </xf>
    <xf numFmtId="0" fontId="30" fillId="0" borderId="0" xfId="738"/>
    <xf numFmtId="0" fontId="30" fillId="0" borderId="0" xfId="738" applyAlignment="1">
      <alignment vertical="center"/>
    </xf>
    <xf numFmtId="10" fontId="30" fillId="3" borderId="5" xfId="738" applyNumberFormat="1" applyFill="1" applyBorder="1"/>
    <xf numFmtId="0" fontId="30" fillId="3" borderId="5" xfId="738" applyFill="1" applyBorder="1"/>
    <xf numFmtId="0" fontId="30" fillId="0" borderId="8" xfId="738" applyBorder="1" applyAlignment="1">
      <alignment horizontal="center"/>
    </xf>
    <xf numFmtId="0" fontId="30" fillId="3" borderId="3" xfId="737" applyFont="1" applyFill="1" applyBorder="1"/>
    <xf numFmtId="0" fontId="30" fillId="3" borderId="13" xfId="737" applyFont="1" applyFill="1" applyBorder="1"/>
    <xf numFmtId="0" fontId="0" fillId="3" borderId="0" xfId="742" applyFill="1" applyProtection="1">
      <protection locked="0"/>
    </xf>
    <xf numFmtId="0" fontId="0" fillId="3" borderId="0" xfId="742" applyFill="1" applyProtection="1">
      <protection hidden="1"/>
    </xf>
    <xf numFmtId="0" fontId="0" fillId="6" borderId="0" xfId="0" applyFill="1" applyAlignment="1" applyProtection="1">
      <protection locked="0"/>
    </xf>
    <xf numFmtId="0" fontId="0" fillId="6" borderId="0" xfId="0" applyFill="1" applyProtection="1">
      <protection locked="0"/>
    </xf>
    <xf numFmtId="0" fontId="0" fillId="0" borderId="0" xfId="0" applyProtection="1">
      <protection locked="0"/>
    </xf>
    <xf numFmtId="0" fontId="30" fillId="6" borderId="1" xfId="735" applyFill="1" applyBorder="1" applyAlignment="1" applyProtection="1">
      <protection locked="0"/>
    </xf>
    <xf numFmtId="0" fontId="30" fillId="6" borderId="2" xfId="735" applyFill="1" applyBorder="1" applyProtection="1">
      <protection locked="0"/>
    </xf>
    <xf numFmtId="0" fontId="1" fillId="6" borderId="2" xfId="735" applyFont="1" applyFill="1" applyBorder="1" applyAlignment="1" applyProtection="1">
      <alignment horizontal="center"/>
      <protection locked="0"/>
    </xf>
    <xf numFmtId="0" fontId="30" fillId="6" borderId="4" xfId="735" applyFill="1" applyBorder="1" applyAlignment="1" applyProtection="1">
      <protection locked="0"/>
    </xf>
    <xf numFmtId="0" fontId="1" fillId="6" borderId="0" xfId="735" applyFont="1" applyFill="1" applyBorder="1" applyAlignment="1" applyProtection="1">
      <alignment horizontal="left"/>
      <protection locked="0"/>
    </xf>
    <xf numFmtId="0" fontId="1" fillId="6" borderId="0" xfId="735" applyFont="1" applyFill="1" applyBorder="1" applyAlignment="1" applyProtection="1">
      <alignment horizontal="center"/>
      <protection locked="0"/>
    </xf>
    <xf numFmtId="0" fontId="30" fillId="6" borderId="0" xfId="735" applyFill="1" applyBorder="1" applyProtection="1">
      <protection locked="0"/>
    </xf>
    <xf numFmtId="0" fontId="1" fillId="6" borderId="0" xfId="735" applyFont="1" applyFill="1" applyBorder="1" applyAlignment="1" applyProtection="1">
      <alignment horizontal="center" vertical="center"/>
      <protection locked="0"/>
    </xf>
    <xf numFmtId="0" fontId="30" fillId="6" borderId="4" xfId="735" applyFill="1" applyBorder="1" applyAlignment="1" applyProtection="1">
      <alignment vertical="center"/>
      <protection locked="0"/>
    </xf>
    <xf numFmtId="0" fontId="1" fillId="6" borderId="0" xfId="735" applyFont="1" applyFill="1" applyBorder="1" applyAlignment="1" applyProtection="1">
      <alignment horizontal="left" vertical="center"/>
      <protection locked="0"/>
    </xf>
    <xf numFmtId="0" fontId="54" fillId="6" borderId="0" xfId="735" applyFont="1" applyFill="1" applyBorder="1" applyAlignment="1" applyProtection="1">
      <alignment horizontal="center" vertical="center"/>
      <protection locked="0"/>
    </xf>
    <xf numFmtId="0" fontId="54" fillId="6" borderId="0" xfId="735" applyFont="1" applyFill="1" applyBorder="1" applyAlignment="1" applyProtection="1">
      <alignment horizontal="left" vertical="center"/>
      <protection locked="0"/>
    </xf>
    <xf numFmtId="0" fontId="30" fillId="6" borderId="11" xfId="735" applyFill="1" applyBorder="1" applyAlignment="1" applyProtection="1">
      <alignment vertical="center"/>
      <protection locked="0"/>
    </xf>
    <xf numFmtId="0" fontId="30" fillId="6" borderId="12" xfId="735" applyFill="1" applyBorder="1" applyAlignment="1" applyProtection="1">
      <alignment vertical="center"/>
      <protection locked="0"/>
    </xf>
    <xf numFmtId="0" fontId="1" fillId="6" borderId="12" xfId="735" applyFont="1" applyFill="1" applyBorder="1" applyAlignment="1" applyProtection="1">
      <alignment horizontal="center" vertical="center"/>
      <protection locked="0"/>
    </xf>
    <xf numFmtId="0" fontId="1" fillId="6" borderId="12" xfId="735" applyFont="1" applyFill="1" applyBorder="1" applyAlignment="1" applyProtection="1">
      <alignment horizontal="left" vertical="center"/>
      <protection locked="0"/>
    </xf>
    <xf numFmtId="0" fontId="0" fillId="6" borderId="0" xfId="0" applyFill="1" applyBorder="1" applyAlignment="1" applyProtection="1">
      <alignment vertical="center"/>
      <protection locked="0"/>
    </xf>
    <xf numFmtId="0" fontId="1" fillId="6" borderId="0" xfId="0" applyFont="1" applyFill="1" applyBorder="1" applyAlignment="1" applyProtection="1">
      <alignment horizontal="center" vertical="center"/>
      <protection locked="0"/>
    </xf>
    <xf numFmtId="0" fontId="53" fillId="6" borderId="1" xfId="0" applyFont="1" applyFill="1" applyBorder="1" applyAlignment="1" applyProtection="1">
      <alignment horizontal="center" vertical="center"/>
      <protection locked="0"/>
    </xf>
    <xf numFmtId="0" fontId="53" fillId="6" borderId="2" xfId="0" applyFont="1" applyFill="1" applyBorder="1" applyAlignment="1" applyProtection="1">
      <alignment horizontal="center" vertical="center"/>
      <protection locked="0"/>
    </xf>
    <xf numFmtId="0" fontId="0" fillId="6" borderId="4" xfId="0" applyFont="1" applyFill="1" applyBorder="1" applyAlignment="1" applyProtection="1">
      <alignment horizontal="left"/>
      <protection locked="0"/>
    </xf>
    <xf numFmtId="0" fontId="0" fillId="6" borderId="0" xfId="0" applyFont="1" applyFill="1" applyBorder="1" applyAlignment="1" applyProtection="1">
      <alignment horizontal="left"/>
      <protection locked="0"/>
    </xf>
    <xf numFmtId="0" fontId="7" fillId="6" borderId="0" xfId="0" applyFont="1" applyFill="1" applyBorder="1" applyAlignment="1" applyProtection="1">
      <alignment horizontal="left" wrapText="1"/>
      <protection locked="0"/>
    </xf>
    <xf numFmtId="0" fontId="3" fillId="6" borderId="0" xfId="0" applyFont="1" applyFill="1" applyBorder="1" applyAlignment="1" applyProtection="1">
      <protection locked="0"/>
    </xf>
    <xf numFmtId="0" fontId="0" fillId="6" borderId="4" xfId="0" applyFont="1" applyFill="1" applyBorder="1" applyAlignment="1" applyProtection="1">
      <protection locked="0"/>
    </xf>
    <xf numFmtId="0" fontId="0" fillId="6" borderId="0" xfId="0" applyFont="1" applyFill="1" applyBorder="1" applyAlignment="1" applyProtection="1">
      <protection locked="0"/>
    </xf>
    <xf numFmtId="0" fontId="0" fillId="6" borderId="0" xfId="0" applyFont="1" applyFill="1" applyBorder="1" applyAlignment="1" applyProtection="1">
      <alignment horizontal="right"/>
      <protection locked="0"/>
    </xf>
    <xf numFmtId="0" fontId="0" fillId="6" borderId="0" xfId="0" applyFont="1" applyFill="1" applyBorder="1" applyProtection="1">
      <protection locked="0"/>
    </xf>
    <xf numFmtId="49" fontId="0" fillId="26" borderId="0" xfId="0" applyNumberFormat="1" applyFont="1" applyFill="1" applyBorder="1" applyAlignment="1" applyProtection="1">
      <alignment horizontal="left"/>
      <protection locked="0"/>
    </xf>
    <xf numFmtId="49" fontId="0" fillId="6" borderId="0" xfId="0" applyNumberFormat="1" applyFont="1" applyFill="1" applyBorder="1" applyAlignment="1" applyProtection="1">
      <alignment horizontal="left"/>
      <protection locked="0"/>
    </xf>
    <xf numFmtId="0" fontId="0" fillId="26" borderId="0" xfId="0" applyFont="1" applyFill="1" applyBorder="1" applyAlignment="1" applyProtection="1">
      <alignment horizontal="left"/>
      <protection locked="0"/>
    </xf>
    <xf numFmtId="0" fontId="3" fillId="6" borderId="0" xfId="0" applyFont="1" applyFill="1" applyBorder="1" applyAlignment="1" applyProtection="1">
      <alignment horizontal="left"/>
      <protection locked="0"/>
    </xf>
    <xf numFmtId="0" fontId="55" fillId="6" borderId="4" xfId="0" applyFont="1" applyFill="1" applyBorder="1" applyAlignment="1" applyProtection="1">
      <protection locked="0"/>
    </xf>
    <xf numFmtId="0" fontId="0" fillId="6" borderId="0" xfId="0" applyFill="1" applyBorder="1" applyProtection="1">
      <protection locked="0"/>
    </xf>
    <xf numFmtId="0" fontId="0" fillId="26" borderId="0" xfId="0" applyFill="1" applyBorder="1" applyAlignment="1" applyProtection="1">
      <alignment horizontal="left"/>
      <protection locked="0"/>
    </xf>
    <xf numFmtId="0" fontId="0" fillId="26" borderId="11" xfId="0" applyFill="1" applyBorder="1" applyAlignment="1" applyProtection="1">
      <alignment horizontal="left"/>
      <protection locked="0"/>
    </xf>
    <xf numFmtId="0" fontId="0" fillId="26" borderId="12" xfId="0" applyFill="1" applyBorder="1" applyAlignment="1" applyProtection="1">
      <alignment horizontal="left"/>
      <protection locked="0"/>
    </xf>
    <xf numFmtId="0" fontId="0" fillId="6" borderId="0" xfId="0" applyFill="1" applyBorder="1" applyAlignment="1" applyProtection="1">
      <protection locked="0"/>
    </xf>
    <xf numFmtId="0" fontId="42" fillId="6" borderId="1" xfId="0" applyFont="1" applyFill="1" applyBorder="1" applyAlignment="1" applyProtection="1">
      <protection locked="0"/>
    </xf>
    <xf numFmtId="0" fontId="42" fillId="6" borderId="2" xfId="0" applyFont="1" applyFill="1" applyBorder="1" applyProtection="1">
      <protection locked="0"/>
    </xf>
    <xf numFmtId="0" fontId="42" fillId="6" borderId="4" xfId="0" applyFont="1" applyFill="1" applyBorder="1" applyAlignment="1" applyProtection="1">
      <protection locked="0"/>
    </xf>
    <xf numFmtId="0" fontId="0" fillId="3" borderId="80" xfId="0" applyFill="1" applyBorder="1"/>
    <xf numFmtId="0" fontId="3" fillId="3" borderId="81" xfId="0" applyFont="1" applyFill="1" applyBorder="1" applyAlignment="1">
      <alignment horizontal="center"/>
    </xf>
    <xf numFmtId="0" fontId="3" fillId="3" borderId="82" xfId="0" applyFont="1" applyFill="1" applyBorder="1" applyAlignment="1">
      <alignment horizontal="center"/>
    </xf>
    <xf numFmtId="0" fontId="3" fillId="3" borderId="83" xfId="0" applyFont="1" applyFill="1" applyBorder="1" applyAlignment="1">
      <alignment horizontal="center"/>
    </xf>
    <xf numFmtId="0" fontId="2" fillId="3" borderId="81" xfId="0" applyFont="1" applyFill="1" applyBorder="1" applyAlignment="1">
      <alignment horizontal="left"/>
    </xf>
    <xf numFmtId="0" fontId="3" fillId="3" borderId="84" xfId="0" applyFont="1" applyFill="1" applyBorder="1" applyAlignment="1">
      <alignment horizontal="center" vertical="center" wrapText="1"/>
    </xf>
    <xf numFmtId="0" fontId="3" fillId="3" borderId="85" xfId="0" applyFont="1" applyFill="1" applyBorder="1" applyAlignment="1">
      <alignment horizontal="center" vertical="center" wrapText="1"/>
    </xf>
    <xf numFmtId="192" fontId="0" fillId="3" borderId="85" xfId="0" applyNumberFormat="1" applyFill="1" applyBorder="1" applyAlignment="1">
      <alignment horizontal="center" vertical="center"/>
    </xf>
    <xf numFmtId="192" fontId="0" fillId="3" borderId="86" xfId="0" applyNumberFormat="1" applyFill="1" applyBorder="1" applyAlignment="1">
      <alignment horizontal="center" vertical="center"/>
    </xf>
    <xf numFmtId="10" fontId="52" fillId="3" borderId="85" xfId="0" applyNumberFormat="1"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43" xfId="0" applyFont="1" applyFill="1" applyBorder="1" applyAlignment="1">
      <alignment horizontal="center" vertical="center" wrapText="1"/>
    </xf>
    <xf numFmtId="192" fontId="0" fillId="3" borderId="43" xfId="0" applyNumberFormat="1" applyFill="1" applyBorder="1" applyAlignment="1">
      <alignment horizontal="center" vertical="center"/>
    </xf>
    <xf numFmtId="192" fontId="0" fillId="3" borderId="36" xfId="0" applyNumberFormat="1" applyFill="1" applyBorder="1" applyAlignment="1">
      <alignment horizontal="center" vertical="center"/>
    </xf>
    <xf numFmtId="10" fontId="52" fillId="3" borderId="43" xfId="0" applyNumberFormat="1" applyFont="1" applyFill="1" applyBorder="1" applyAlignment="1">
      <alignment horizontal="center" vertical="center" wrapText="1"/>
    </xf>
    <xf numFmtId="0" fontId="0" fillId="3" borderId="82" xfId="0" applyFill="1" applyBorder="1" applyAlignment="1">
      <alignment horizontal="center" vertical="center"/>
    </xf>
    <xf numFmtId="0" fontId="0" fillId="3" borderId="83" xfId="0" applyFill="1" applyBorder="1" applyAlignment="1">
      <alignment horizontal="center" vertical="center"/>
    </xf>
    <xf numFmtId="192" fontId="0" fillId="3" borderId="83" xfId="0" applyNumberFormat="1" applyFill="1" applyBorder="1" applyAlignment="1">
      <alignment horizontal="center" vertical="center"/>
    </xf>
    <xf numFmtId="0" fontId="7" fillId="3" borderId="82" xfId="0" applyFont="1" applyFill="1" applyBorder="1" applyAlignment="1">
      <alignment horizontal="center" vertical="center"/>
    </xf>
    <xf numFmtId="0" fontId="7" fillId="3" borderId="83" xfId="0" applyFont="1" applyFill="1" applyBorder="1" applyAlignment="1">
      <alignment horizontal="center" vertical="center"/>
    </xf>
    <xf numFmtId="192" fontId="7" fillId="3" borderId="83" xfId="0" applyNumberFormat="1" applyFont="1" applyFill="1" applyBorder="1" applyAlignment="1">
      <alignment horizontal="center" vertical="center"/>
    </xf>
    <xf numFmtId="0" fontId="42" fillId="6" borderId="0" xfId="0" applyFont="1" applyFill="1" applyBorder="1" applyProtection="1">
      <protection locked="0"/>
    </xf>
    <xf numFmtId="0" fontId="24" fillId="6" borderId="4" xfId="0" applyFont="1" applyFill="1" applyBorder="1" applyAlignment="1" applyProtection="1">
      <alignment horizontal="right"/>
      <protection locked="0"/>
    </xf>
    <xf numFmtId="0" fontId="24" fillId="6" borderId="0" xfId="0" applyFont="1" applyFill="1" applyBorder="1" applyAlignment="1" applyProtection="1">
      <alignment horizontal="right"/>
      <protection locked="0"/>
    </xf>
    <xf numFmtId="0" fontId="0" fillId="26" borderId="4" xfId="0" applyFill="1" applyBorder="1" applyAlignment="1" applyProtection="1">
      <alignment horizontal="left"/>
      <protection locked="0"/>
    </xf>
    <xf numFmtId="0" fontId="42" fillId="6" borderId="0" xfId="0" applyFont="1" applyFill="1" applyBorder="1" applyAlignment="1" applyProtection="1">
      <alignment horizontal="right"/>
      <protection locked="0"/>
    </xf>
    <xf numFmtId="0" fontId="48" fillId="27" borderId="16" xfId="0" applyFont="1" applyFill="1" applyBorder="1" applyAlignment="1" applyProtection="1">
      <alignment horizontal="center"/>
      <protection locked="0"/>
    </xf>
    <xf numFmtId="0" fontId="42" fillId="6" borderId="0" xfId="0" applyFont="1" applyFill="1" applyBorder="1" applyAlignment="1" applyProtection="1">
      <alignment horizontal="left"/>
      <protection locked="0"/>
    </xf>
    <xf numFmtId="0" fontId="42" fillId="6" borderId="42" xfId="0" applyFont="1" applyFill="1" applyBorder="1" applyAlignment="1" applyProtection="1">
      <alignment horizontal="right"/>
      <protection locked="0"/>
    </xf>
    <xf numFmtId="10" fontId="48" fillId="12" borderId="16" xfId="0" applyNumberFormat="1" applyFont="1" applyFill="1" applyBorder="1" applyAlignment="1" applyProtection="1">
      <alignment horizontal="center"/>
    </xf>
    <xf numFmtId="0" fontId="42" fillId="6" borderId="0" xfId="0" applyFont="1" applyFill="1" applyBorder="1" applyAlignment="1" applyProtection="1">
      <alignment horizontal="center"/>
      <protection locked="0"/>
    </xf>
    <xf numFmtId="0" fontId="42" fillId="12" borderId="0" xfId="0" applyFont="1" applyFill="1" applyBorder="1" applyAlignment="1" applyProtection="1">
      <alignment horizontal="left"/>
      <protection locked="0"/>
    </xf>
    <xf numFmtId="0" fontId="42" fillId="6" borderId="11" xfId="0" applyFont="1" applyFill="1" applyBorder="1" applyAlignment="1" applyProtection="1">
      <protection locked="0"/>
    </xf>
    <xf numFmtId="0" fontId="42" fillId="6" borderId="12" xfId="0" applyFont="1" applyFill="1" applyBorder="1" applyAlignment="1" applyProtection="1">
      <protection locked="0"/>
    </xf>
    <xf numFmtId="0" fontId="42" fillId="6" borderId="2" xfId="0" applyFont="1" applyFill="1" applyBorder="1" applyAlignment="1" applyProtection="1">
      <alignment horizontal="right"/>
      <protection locked="0"/>
    </xf>
    <xf numFmtId="0" fontId="42" fillId="6" borderId="2" xfId="0" applyFont="1" applyFill="1" applyBorder="1" applyAlignment="1" applyProtection="1">
      <alignment horizontal="left"/>
      <protection locked="0"/>
    </xf>
    <xf numFmtId="0" fontId="42" fillId="6" borderId="4" xfId="0" applyFont="1" applyFill="1" applyBorder="1" applyAlignment="1" applyProtection="1">
      <alignment horizontal="right"/>
      <protection locked="0"/>
    </xf>
    <xf numFmtId="0" fontId="49" fillId="6" borderId="0" xfId="0" applyFont="1" applyFill="1" applyBorder="1" applyAlignment="1" applyProtection="1">
      <alignment horizontal="left"/>
      <protection locked="0"/>
    </xf>
    <xf numFmtId="17" fontId="49" fillId="12" borderId="0" xfId="0" applyNumberFormat="1" applyFont="1" applyFill="1" applyBorder="1" applyAlignment="1" applyProtection="1">
      <alignment horizontal="center"/>
      <protection locked="0"/>
    </xf>
    <xf numFmtId="0" fontId="49" fillId="6" borderId="0" xfId="0" applyFont="1" applyFill="1" applyBorder="1" applyProtection="1">
      <protection locked="0"/>
    </xf>
    <xf numFmtId="0" fontId="42" fillId="6" borderId="12" xfId="0" applyFont="1" applyFill="1" applyBorder="1" applyProtection="1">
      <protection locked="0"/>
    </xf>
    <xf numFmtId="0" fontId="0" fillId="6" borderId="1" xfId="0" applyFill="1" applyBorder="1" applyAlignment="1" applyProtection="1">
      <protection locked="0"/>
    </xf>
    <xf numFmtId="0" fontId="0" fillId="6" borderId="2" xfId="0" applyFill="1" applyBorder="1" applyProtection="1">
      <protection locked="0"/>
    </xf>
    <xf numFmtId="0" fontId="0" fillId="6" borderId="4" xfId="0" applyFill="1" applyBorder="1" applyAlignment="1" applyProtection="1">
      <protection locked="0"/>
    </xf>
    <xf numFmtId="0" fontId="0" fillId="6" borderId="0" xfId="0" applyFill="1" applyBorder="1" applyAlignment="1" applyProtection="1">
      <alignment horizontal="center"/>
      <protection locked="0"/>
    </xf>
    <xf numFmtId="0" fontId="0" fillId="6" borderId="4" xfId="0" applyFill="1" applyBorder="1" applyAlignment="1" applyProtection="1">
      <alignment horizontal="center"/>
    </xf>
    <xf numFmtId="0" fontId="0" fillId="6" borderId="0" xfId="0" applyFill="1" applyBorder="1" applyAlignment="1" applyProtection="1">
      <alignment horizontal="center"/>
    </xf>
    <xf numFmtId="0" fontId="0" fillId="6" borderId="0" xfId="0" applyFont="1" applyFill="1" applyBorder="1" applyAlignment="1" applyProtection="1">
      <alignment horizontal="center"/>
      <protection locked="0"/>
    </xf>
    <xf numFmtId="0" fontId="0" fillId="6" borderId="11" xfId="0" applyFont="1" applyFill="1" applyBorder="1" applyAlignment="1" applyProtection="1">
      <protection locked="0"/>
    </xf>
    <xf numFmtId="0" fontId="0" fillId="6" borderId="12" xfId="0" applyFill="1" applyBorder="1" applyProtection="1">
      <protection locked="0"/>
    </xf>
    <xf numFmtId="0" fontId="30" fillId="6" borderId="3" xfId="735" applyFill="1" applyBorder="1" applyProtection="1">
      <protection locked="0"/>
    </xf>
    <xf numFmtId="0" fontId="0" fillId="2" borderId="0" xfId="742" applyFill="1" applyAlignment="1" applyProtection="1">
      <alignment vertical="center"/>
      <protection locked="0"/>
    </xf>
    <xf numFmtId="0" fontId="30" fillId="6" borderId="5" xfId="735" applyFill="1" applyBorder="1" applyProtection="1">
      <protection locked="0"/>
    </xf>
    <xf numFmtId="0" fontId="0" fillId="2" borderId="0" xfId="742" applyFill="1" applyProtection="1">
      <protection locked="0"/>
    </xf>
    <xf numFmtId="0" fontId="1" fillId="6" borderId="5" xfId="735" applyFont="1" applyFill="1" applyBorder="1" applyAlignment="1" applyProtection="1">
      <alignment horizontal="center" vertical="center"/>
      <protection locked="0"/>
    </xf>
    <xf numFmtId="0" fontId="1" fillId="6" borderId="13" xfId="735" applyFont="1" applyFill="1" applyBorder="1" applyAlignment="1" applyProtection="1">
      <alignment horizontal="center" vertical="center"/>
      <protection locked="0"/>
    </xf>
    <xf numFmtId="0" fontId="0" fillId="6" borderId="0" xfId="0" applyFill="1" applyAlignment="1" applyProtection="1">
      <alignment vertical="center"/>
      <protection locked="0"/>
    </xf>
    <xf numFmtId="206" fontId="53" fillId="6" borderId="2" xfId="0" applyNumberFormat="1" applyFont="1" applyFill="1" applyBorder="1" applyAlignment="1" applyProtection="1">
      <alignment horizontal="left" vertical="top"/>
      <protection locked="0"/>
    </xf>
    <xf numFmtId="206" fontId="53" fillId="6" borderId="3" xfId="0" applyNumberFormat="1" applyFont="1" applyFill="1" applyBorder="1" applyAlignment="1" applyProtection="1">
      <alignment horizontal="left" vertical="top"/>
      <protection locked="0"/>
    </xf>
    <xf numFmtId="0" fontId="3" fillId="9" borderId="0" xfId="0" applyFont="1" applyFill="1" applyBorder="1" applyAlignment="1" applyProtection="1">
      <alignment horizontal="left"/>
      <protection locked="0"/>
    </xf>
    <xf numFmtId="0" fontId="3" fillId="9" borderId="5" xfId="0" applyFont="1" applyFill="1" applyBorder="1" applyAlignment="1" applyProtection="1">
      <alignment horizontal="left"/>
      <protection locked="0"/>
    </xf>
    <xf numFmtId="0" fontId="3" fillId="4" borderId="0" xfId="0" applyFont="1" applyFill="1" applyBorder="1" applyAlignment="1" applyProtection="1">
      <alignment horizontal="left"/>
      <protection locked="0"/>
    </xf>
    <xf numFmtId="0" fontId="3" fillId="4" borderId="5" xfId="0" applyFont="1" applyFill="1" applyBorder="1" applyAlignment="1" applyProtection="1">
      <alignment horizontal="left"/>
      <protection locked="0"/>
    </xf>
    <xf numFmtId="0" fontId="3" fillId="11" borderId="0" xfId="0" applyFont="1" applyFill="1" applyBorder="1" applyAlignment="1" applyProtection="1">
      <alignment horizontal="left"/>
      <protection locked="0"/>
    </xf>
    <xf numFmtId="0" fontId="3" fillId="11" borderId="5" xfId="0" applyFont="1" applyFill="1" applyBorder="1" applyAlignment="1" applyProtection="1">
      <alignment horizontal="left"/>
      <protection locked="0"/>
    </xf>
    <xf numFmtId="0" fontId="0" fillId="6" borderId="5" xfId="0" applyFont="1" applyFill="1" applyBorder="1" applyAlignment="1" applyProtection="1">
      <alignment horizontal="left"/>
      <protection locked="0"/>
    </xf>
    <xf numFmtId="0" fontId="25" fillId="6" borderId="0" xfId="0" applyFont="1" applyFill="1" applyBorder="1" applyAlignment="1" applyProtection="1">
      <alignment horizontal="right"/>
      <protection locked="0"/>
    </xf>
    <xf numFmtId="0" fontId="0" fillId="12" borderId="0" xfId="0" applyFont="1" applyFill="1" applyBorder="1" applyAlignment="1" applyProtection="1">
      <alignment horizontal="left"/>
      <protection locked="0"/>
    </xf>
    <xf numFmtId="0" fontId="0" fillId="12" borderId="5" xfId="0" applyFont="1" applyFill="1" applyBorder="1" applyAlignment="1" applyProtection="1">
      <alignment horizontal="left"/>
      <protection locked="0"/>
    </xf>
    <xf numFmtId="0" fontId="1" fillId="6" borderId="0" xfId="0" applyFont="1" applyFill="1" applyBorder="1" applyAlignment="1" applyProtection="1">
      <alignment horizontal="left"/>
      <protection locked="0"/>
    </xf>
    <xf numFmtId="0" fontId="1" fillId="6" borderId="5" xfId="0" applyFont="1" applyFill="1" applyBorder="1" applyAlignment="1" applyProtection="1">
      <alignment horizontal="left"/>
      <protection locked="0"/>
    </xf>
    <xf numFmtId="1" fontId="1" fillId="6" borderId="0" xfId="0" applyNumberFormat="1" applyFont="1" applyFill="1" applyBorder="1" applyAlignment="1" applyProtection="1">
      <alignment horizontal="left"/>
      <protection locked="0"/>
    </xf>
    <xf numFmtId="1" fontId="1" fillId="6" borderId="5" xfId="0" applyNumberFormat="1" applyFont="1" applyFill="1" applyBorder="1" applyAlignment="1" applyProtection="1">
      <alignment horizontal="left"/>
      <protection locked="0"/>
    </xf>
    <xf numFmtId="0" fontId="0" fillId="26" borderId="5" xfId="0" applyFill="1" applyBorder="1" applyAlignment="1" applyProtection="1">
      <alignment horizontal="left"/>
      <protection locked="0"/>
    </xf>
    <xf numFmtId="0" fontId="0" fillId="26" borderId="13" xfId="0" applyFill="1" applyBorder="1" applyAlignment="1" applyProtection="1">
      <alignment horizontal="left"/>
      <protection locked="0"/>
    </xf>
    <xf numFmtId="0" fontId="42" fillId="6" borderId="3" xfId="0" applyFont="1" applyFill="1" applyBorder="1" applyProtection="1">
      <protection locked="0"/>
    </xf>
    <xf numFmtId="0" fontId="2" fillId="3" borderId="80" xfId="0" applyFont="1" applyFill="1" applyBorder="1" applyAlignment="1">
      <alignment horizontal="left"/>
    </xf>
    <xf numFmtId="0" fontId="42" fillId="6" borderId="5" xfId="0" applyFont="1" applyFill="1" applyBorder="1" applyProtection="1">
      <protection locked="0"/>
    </xf>
    <xf numFmtId="0" fontId="0" fillId="3" borderId="81" xfId="0" applyFill="1" applyBorder="1" applyAlignment="1">
      <alignment horizontal="center" vertical="center"/>
    </xf>
    <xf numFmtId="0" fontId="7" fillId="3" borderId="81" xfId="0" applyFont="1" applyFill="1" applyBorder="1" applyAlignment="1">
      <alignment horizontal="center" vertical="center"/>
    </xf>
    <xf numFmtId="10" fontId="42" fillId="6" borderId="0" xfId="0" applyNumberFormat="1" applyFont="1" applyFill="1" applyBorder="1" applyAlignment="1" applyProtection="1">
      <alignment horizontal="center"/>
      <protection locked="0"/>
    </xf>
    <xf numFmtId="0" fontId="42" fillId="6" borderId="13" xfId="0" applyFont="1" applyFill="1" applyBorder="1" applyProtection="1">
      <protection locked="0"/>
    </xf>
    <xf numFmtId="0" fontId="42" fillId="6" borderId="2" xfId="0" applyFont="1" applyFill="1" applyBorder="1" applyAlignment="1" applyProtection="1">
      <protection locked="0"/>
    </xf>
    <xf numFmtId="0" fontId="42" fillId="6" borderId="5" xfId="0" applyFont="1" applyFill="1" applyBorder="1" applyAlignment="1" applyProtection="1">
      <alignment horizontal="center"/>
      <protection locked="0"/>
    </xf>
    <xf numFmtId="0" fontId="42" fillId="6" borderId="0" xfId="0" applyFont="1" applyFill="1" applyBorder="1" applyAlignment="1" applyProtection="1">
      <protection locked="0"/>
    </xf>
    <xf numFmtId="17" fontId="49" fillId="12" borderId="5" xfId="0" applyNumberFormat="1" applyFont="1" applyFill="1" applyBorder="1" applyAlignment="1" applyProtection="1">
      <alignment horizontal="center"/>
      <protection locked="0"/>
    </xf>
    <xf numFmtId="0" fontId="0" fillId="6" borderId="3" xfId="0" applyFill="1" applyBorder="1" applyProtection="1">
      <protection locked="0"/>
    </xf>
    <xf numFmtId="0" fontId="0" fillId="6" borderId="5" xfId="0" applyFill="1" applyBorder="1" applyProtection="1">
      <protection locked="0"/>
    </xf>
    <xf numFmtId="0" fontId="0" fillId="6" borderId="5" xfId="0" applyFill="1" applyBorder="1" applyAlignment="1" applyProtection="1">
      <alignment horizontal="center"/>
      <protection locked="0"/>
    </xf>
    <xf numFmtId="0" fontId="0" fillId="6" borderId="5" xfId="0" applyFont="1" applyFill="1" applyBorder="1" applyAlignment="1" applyProtection="1">
      <alignment horizontal="center"/>
      <protection locked="0"/>
    </xf>
    <xf numFmtId="0" fontId="0" fillId="6" borderId="13" xfId="0" applyFill="1" applyBorder="1" applyProtection="1">
      <protection locked="0"/>
    </xf>
    <xf numFmtId="2" fontId="44" fillId="0" borderId="0" xfId="0" applyNumberFormat="1" applyFont="1" applyProtection="1">
      <protection locked="0"/>
    </xf>
    <xf numFmtId="4" fontId="0" fillId="6" borderId="0" xfId="0" applyNumberFormat="1" applyFill="1" applyAlignment="1" applyProtection="1">
      <alignment vertical="center"/>
      <protection locked="0"/>
    </xf>
    <xf numFmtId="0" fontId="0" fillId="3" borderId="0" xfId="0" applyFill="1" applyAlignment="1">
      <alignment horizontal="center"/>
    </xf>
    <xf numFmtId="0" fontId="0" fillId="3" borderId="0" xfId="0" applyFill="1" applyAlignment="1"/>
    <xf numFmtId="0" fontId="30" fillId="3" borderId="87" xfId="740" applyFill="1" applyBorder="1"/>
    <xf numFmtId="0" fontId="30" fillId="3" borderId="87" xfId="740" applyFill="1" applyBorder="1" applyAlignment="1">
      <alignment horizontal="center"/>
    </xf>
    <xf numFmtId="0" fontId="30" fillId="3" borderId="88" xfId="740" applyFill="1" applyBorder="1"/>
    <xf numFmtId="0" fontId="30" fillId="3" borderId="0" xfId="740" applyFill="1" applyBorder="1"/>
    <xf numFmtId="0" fontId="30" fillId="3" borderId="0" xfId="740" applyFill="1" applyBorder="1" applyAlignment="1">
      <alignment horizontal="center"/>
    </xf>
    <xf numFmtId="0" fontId="48" fillId="3" borderId="0" xfId="740" applyFont="1" applyFill="1" applyBorder="1"/>
    <xf numFmtId="0" fontId="42" fillId="3" borderId="0" xfId="740" applyFont="1" applyFill="1" applyBorder="1"/>
    <xf numFmtId="0" fontId="42" fillId="3" borderId="87" xfId="740" applyFont="1" applyFill="1" applyBorder="1"/>
    <xf numFmtId="0" fontId="1" fillId="9" borderId="0" xfId="740" applyFont="1" applyFill="1" applyBorder="1" applyAlignment="1">
      <alignment horizontal="left" wrapText="1"/>
    </xf>
    <xf numFmtId="0" fontId="1" fillId="9" borderId="0" xfId="740" applyFont="1" applyFill="1" applyBorder="1" applyAlignment="1">
      <alignment horizontal="left"/>
    </xf>
    <xf numFmtId="0" fontId="56" fillId="3" borderId="0" xfId="740" applyFont="1" applyFill="1" applyBorder="1" applyAlignment="1"/>
    <xf numFmtId="0" fontId="57" fillId="3" borderId="0" xfId="740" applyFont="1" applyFill="1" applyBorder="1" applyAlignment="1" applyProtection="1">
      <alignment horizontal="center"/>
      <protection locked="0"/>
    </xf>
    <xf numFmtId="221" fontId="42" fillId="3" borderId="87" xfId="740" applyNumberFormat="1" applyFont="1" applyFill="1" applyBorder="1" applyAlignment="1">
      <alignment horizontal="left"/>
    </xf>
    <xf numFmtId="4" fontId="1" fillId="9" borderId="0" xfId="740" applyNumberFormat="1" applyFont="1" applyFill="1" applyBorder="1" applyAlignment="1">
      <alignment horizontal="center"/>
    </xf>
    <xf numFmtId="0" fontId="42" fillId="3" borderId="87" xfId="740" applyNumberFormat="1" applyFont="1" applyFill="1" applyBorder="1" applyAlignment="1">
      <alignment horizontal="left"/>
    </xf>
    <xf numFmtId="58" fontId="1" fillId="11" borderId="0" xfId="740" applyNumberFormat="1" applyFont="1" applyFill="1" applyBorder="1" applyAlignment="1">
      <alignment horizontal="center"/>
    </xf>
    <xf numFmtId="0" fontId="1" fillId="3" borderId="0" xfId="740" applyFont="1" applyFill="1" applyBorder="1"/>
    <xf numFmtId="0" fontId="1" fillId="11" borderId="0" xfId="740" applyFont="1" applyFill="1" applyBorder="1" applyAlignment="1">
      <alignment horizontal="left"/>
    </xf>
    <xf numFmtId="1" fontId="1" fillId="11" borderId="0" xfId="740" applyNumberFormat="1" applyFont="1" applyFill="1" applyBorder="1" applyAlignment="1">
      <alignment horizontal="left"/>
    </xf>
    <xf numFmtId="0" fontId="30" fillId="3" borderId="0" xfId="740" applyFont="1" applyFill="1" applyBorder="1" applyAlignment="1">
      <alignment horizontal="center"/>
    </xf>
    <xf numFmtId="0" fontId="58" fillId="11" borderId="0" xfId="6" applyFill="1" applyBorder="1" applyAlignment="1" applyProtection="1">
      <alignment horizontal="left"/>
    </xf>
    <xf numFmtId="0" fontId="59" fillId="11" borderId="0" xfId="6" applyFont="1" applyFill="1" applyBorder="1" applyAlignment="1" applyProtection="1">
      <alignment horizontal="left"/>
    </xf>
    <xf numFmtId="0" fontId="1" fillId="3" borderId="0" xfId="740" applyFont="1" applyFill="1" applyBorder="1" applyAlignment="1">
      <alignment horizontal="center"/>
    </xf>
    <xf numFmtId="0" fontId="1" fillId="3" borderId="88" xfId="740" applyFont="1" applyFill="1" applyBorder="1"/>
    <xf numFmtId="0" fontId="42" fillId="3" borderId="0" xfId="741" applyFont="1" applyFill="1" applyBorder="1"/>
    <xf numFmtId="58" fontId="1" fillId="11" borderId="16" xfId="740" applyNumberFormat="1" applyFont="1" applyFill="1" applyBorder="1" applyAlignment="1">
      <alignment horizontal="center"/>
    </xf>
    <xf numFmtId="0" fontId="30" fillId="3" borderId="87" xfId="740" applyFill="1" applyBorder="1" applyAlignment="1"/>
    <xf numFmtId="0" fontId="30" fillId="3" borderId="0" xfId="740" applyFill="1" applyBorder="1" applyAlignment="1"/>
    <xf numFmtId="0" fontId="30" fillId="3" borderId="89" xfId="740" applyFill="1" applyBorder="1"/>
    <xf numFmtId="0" fontId="42" fillId="3" borderId="87" xfId="740" applyFont="1" applyFill="1" applyBorder="1" applyAlignment="1"/>
    <xf numFmtId="0" fontId="1" fillId="9" borderId="0" xfId="740" applyFont="1" applyFill="1" applyBorder="1" applyAlignment="1">
      <alignment horizontal="center"/>
    </xf>
    <xf numFmtId="0" fontId="57" fillId="3" borderId="0" xfId="740" applyFont="1" applyFill="1" applyBorder="1" applyAlignment="1" applyProtection="1">
      <alignment horizontal="left"/>
      <protection locked="0"/>
    </xf>
    <xf numFmtId="221" fontId="1" fillId="3" borderId="0" xfId="740" applyNumberFormat="1" applyFont="1" applyFill="1" applyBorder="1" applyAlignment="1">
      <alignment horizontal="left"/>
    </xf>
    <xf numFmtId="221" fontId="1" fillId="3" borderId="89" xfId="740" applyNumberFormat="1" applyFont="1" applyFill="1" applyBorder="1" applyAlignment="1">
      <alignment horizontal="left"/>
    </xf>
    <xf numFmtId="222" fontId="1" fillId="3" borderId="0" xfId="740" applyNumberFormat="1" applyFont="1" applyFill="1" applyBorder="1" applyAlignment="1">
      <alignment horizontal="left"/>
    </xf>
    <xf numFmtId="222" fontId="1" fillId="3" borderId="89" xfId="740" applyNumberFormat="1" applyFont="1" applyFill="1" applyBorder="1" applyAlignment="1">
      <alignment horizontal="left"/>
    </xf>
    <xf numFmtId="221" fontId="48" fillId="3" borderId="0" xfId="740" applyNumberFormat="1" applyFont="1" applyFill="1" applyBorder="1" applyAlignment="1">
      <alignment horizontal="left"/>
    </xf>
    <xf numFmtId="221" fontId="48" fillId="3" borderId="89" xfId="740" applyNumberFormat="1" applyFont="1" applyFill="1" applyBorder="1" applyAlignment="1">
      <alignment horizontal="left"/>
    </xf>
    <xf numFmtId="0" fontId="0" fillId="4" borderId="0" xfId="0" applyFill="1"/>
    <xf numFmtId="58" fontId="48" fillId="4" borderId="0" xfId="740" applyNumberFormat="1" applyFont="1" applyFill="1" applyBorder="1" applyAlignment="1">
      <alignment horizontal="center"/>
    </xf>
    <xf numFmtId="0" fontId="30" fillId="4" borderId="0" xfId="740" applyFill="1" applyBorder="1"/>
    <xf numFmtId="0" fontId="1" fillId="3" borderId="89" xfId="740" applyFont="1" applyFill="1" applyBorder="1"/>
    <xf numFmtId="0" fontId="30" fillId="4" borderId="0" xfId="740" applyFill="1" applyBorder="1" applyAlignment="1">
      <alignment horizontal="center"/>
    </xf>
    <xf numFmtId="0" fontId="4" fillId="0" borderId="0" xfId="736" applyFont="1" applyBorder="1" applyAlignment="1">
      <alignment horizontal="left" vertical="top" wrapText="1"/>
    </xf>
    <xf numFmtId="0" fontId="3" fillId="3" borderId="0" xfId="0" applyFont="1" applyFill="1"/>
    <xf numFmtId="0" fontId="30" fillId="3" borderId="0" xfId="740" applyFont="1" applyFill="1" applyBorder="1"/>
    <xf numFmtId="0" fontId="30" fillId="3" borderId="12" xfId="740" applyFont="1" applyFill="1" applyBorder="1"/>
    <xf numFmtId="0" fontId="30" fillId="3" borderId="12" xfId="740" applyFill="1" applyBorder="1"/>
    <xf numFmtId="0" fontId="0" fillId="3" borderId="2" xfId="0" applyFill="1" applyBorder="1" applyAlignment="1">
      <alignment horizontal="center"/>
    </xf>
    <xf numFmtId="0" fontId="30" fillId="3" borderId="90" xfId="740" applyFill="1" applyBorder="1"/>
    <xf numFmtId="0" fontId="30" fillId="3" borderId="91" xfId="740" applyFill="1" applyBorder="1"/>
  </cellXfs>
  <cellStyles count="1304">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_CRONOGRAMA MODELO" xfId="49"/>
    <cellStyle name="_CRONOGRAMA MODELO_SERVIÇOS &amp; COMPOSIÇÕES (COR-SUDE2012) SUELY" xfId="50"/>
    <cellStyle name="_Teixeira Soares - EE Guarauna - REVISÃO - ADITIVO" xfId="51"/>
    <cellStyle name="_Teixeira Soares - EE Guarauna - REVISÃO - ADITIVO_SERVIÇOS &amp; COMPOSIÇÕES (COR-SUDE2012) SUELY" xfId="52"/>
    <cellStyle name="20% - Cor1" xfId="53"/>
    <cellStyle name="20% - Cor1 2" xfId="54"/>
    <cellStyle name="20% - Cor2" xfId="55"/>
    <cellStyle name="20% - Cor2 2" xfId="56"/>
    <cellStyle name="20% - Cor3" xfId="57"/>
    <cellStyle name="20% - Cor3 2" xfId="58"/>
    <cellStyle name="20% - Cor4" xfId="59"/>
    <cellStyle name="20% - Cor4 2" xfId="60"/>
    <cellStyle name="20% - Cor5" xfId="61"/>
    <cellStyle name="20% - Cor5 2" xfId="62"/>
    <cellStyle name="20% - Cor6" xfId="63"/>
    <cellStyle name="20% - Cor6 2" xfId="64"/>
    <cellStyle name="20% - Ênfase1 2" xfId="65"/>
    <cellStyle name="20% - Ênfase1 2 2" xfId="66"/>
    <cellStyle name="20% - Ênfase1 2 2 2" xfId="67"/>
    <cellStyle name="20% - Ênfase1 2 3" xfId="68"/>
    <cellStyle name="20% - Ênfase1 2 4" xfId="69"/>
    <cellStyle name="20% - Ênfase1 3" xfId="70"/>
    <cellStyle name="20% - Ênfase1 3 2" xfId="71"/>
    <cellStyle name="20% - Ênfase1 3 3" xfId="72"/>
    <cellStyle name="20% - Ênfase1 4" xfId="73"/>
    <cellStyle name="20% - Ênfase1 5" xfId="74"/>
    <cellStyle name="20% - Ênfase2 2" xfId="75"/>
    <cellStyle name="20% - Ênfase2 2 2" xfId="76"/>
    <cellStyle name="20% - Ênfase2 2 2 2" xfId="77"/>
    <cellStyle name="20% - Ênfase2 2 3" xfId="78"/>
    <cellStyle name="20% - Ênfase2 2 4" xfId="79"/>
    <cellStyle name="20% - Ênfase2 3" xfId="80"/>
    <cellStyle name="20% - Ênfase2 3 2" xfId="81"/>
    <cellStyle name="20% - Ênfase2 3 3" xfId="82"/>
    <cellStyle name="20% - Ênfase2 4" xfId="83"/>
    <cellStyle name="20% - Ênfase2 5" xfId="84"/>
    <cellStyle name="20% - Ênfase3 2" xfId="85"/>
    <cellStyle name="20% - Ênfase3 2 2" xfId="86"/>
    <cellStyle name="20% - Ênfase3 2 2 2" xfId="87"/>
    <cellStyle name="20% - Ênfase3 2 3" xfId="88"/>
    <cellStyle name="20% - Ênfase3 2 4" xfId="89"/>
    <cellStyle name="20% - Ênfase3 3" xfId="90"/>
    <cellStyle name="20% - Ênfase3 3 2" xfId="91"/>
    <cellStyle name="20% - Ênfase3 3 3" xfId="92"/>
    <cellStyle name="20% - Ênfase3 4" xfId="93"/>
    <cellStyle name="20% - Ênfase3 5" xfId="94"/>
    <cellStyle name="20% - Ênfase4 2" xfId="95"/>
    <cellStyle name="20% - Ênfase4 2 2" xfId="96"/>
    <cellStyle name="20% - Ênfase4 2 2 2" xfId="97"/>
    <cellStyle name="20% - Ênfase4 2 3" xfId="98"/>
    <cellStyle name="20% - Ênfase4 2 4" xfId="99"/>
    <cellStyle name="20% - Ênfase4 3" xfId="100"/>
    <cellStyle name="20% - Ênfase4 3 2" xfId="101"/>
    <cellStyle name="20% - Ênfase4 3 3" xfId="102"/>
    <cellStyle name="20% - Ênfase4 4" xfId="103"/>
    <cellStyle name="20% - Ênfase4 5" xfId="104"/>
    <cellStyle name="20% - Ênfase5 2" xfId="105"/>
    <cellStyle name="20% - Ênfase5 2 2" xfId="106"/>
    <cellStyle name="20% - Ênfase5 2 2 2" xfId="107"/>
    <cellStyle name="20% - Ênfase5 2 3" xfId="108"/>
    <cellStyle name="20% - Ênfase5 2 4" xfId="109"/>
    <cellStyle name="20% - Ênfase5 3" xfId="110"/>
    <cellStyle name="20% - Ênfase5 3 2" xfId="111"/>
    <cellStyle name="20% - Ênfase5 3 3" xfId="112"/>
    <cellStyle name="20% - Ênfase5 4" xfId="113"/>
    <cellStyle name="20% - Ênfase6 2" xfId="114"/>
    <cellStyle name="20% - Ênfase6 2 2" xfId="115"/>
    <cellStyle name="20% - Ênfase6 2 2 2" xfId="116"/>
    <cellStyle name="20% - Ênfase6 2 3" xfId="117"/>
    <cellStyle name="20% - Ênfase6 2 4" xfId="118"/>
    <cellStyle name="20% - Ênfase6 3" xfId="119"/>
    <cellStyle name="20% - Ênfase6 3 2" xfId="120"/>
    <cellStyle name="20% - Ênfase6 3 3" xfId="121"/>
    <cellStyle name="20% - Ênfase6 4" xfId="122"/>
    <cellStyle name="40% - Cor1" xfId="123"/>
    <cellStyle name="40% - Cor1 2" xfId="124"/>
    <cellStyle name="40% - Cor2" xfId="125"/>
    <cellStyle name="40% - Cor2 2" xfId="126"/>
    <cellStyle name="40% - Cor3" xfId="127"/>
    <cellStyle name="40% - Cor3 2" xfId="128"/>
    <cellStyle name="40% - Cor4" xfId="129"/>
    <cellStyle name="40% - Cor4 2" xfId="130"/>
    <cellStyle name="40% - Cor5" xfId="131"/>
    <cellStyle name="40% - Cor5 2" xfId="132"/>
    <cellStyle name="40% - Cor6" xfId="133"/>
    <cellStyle name="40% - Cor6 2" xfId="134"/>
    <cellStyle name="40% - Ênfase1 2" xfId="135"/>
    <cellStyle name="40% - Ênfase1 2 2" xfId="136"/>
    <cellStyle name="40% - Ênfase1 2 2 2" xfId="137"/>
    <cellStyle name="40% - Ênfase1 2 3" xfId="138"/>
    <cellStyle name="40% - Ênfase1 2 4" xfId="139"/>
    <cellStyle name="40% - Ênfase1 3" xfId="140"/>
    <cellStyle name="40% - Ênfase1 3 2" xfId="141"/>
    <cellStyle name="40% - Ênfase1 3 3" xfId="142"/>
    <cellStyle name="40% - Ênfase1 4" xfId="143"/>
    <cellStyle name="40% - Ênfase2 2" xfId="144"/>
    <cellStyle name="40% - Ênfase2 2 2" xfId="145"/>
    <cellStyle name="40% - Ênfase2 2 2 2" xfId="146"/>
    <cellStyle name="40% - Ênfase2 2 3" xfId="147"/>
    <cellStyle name="40% - Ênfase2 2 4" xfId="148"/>
    <cellStyle name="40% - Ênfase2 3" xfId="149"/>
    <cellStyle name="40% - Ênfase2 3 2" xfId="150"/>
    <cellStyle name="40% - Ênfase2 3 3" xfId="151"/>
    <cellStyle name="40% - Ênfase2 4" xfId="152"/>
    <cellStyle name="40% - Ênfase3 2" xfId="153"/>
    <cellStyle name="40% - Ênfase3 2 2" xfId="154"/>
    <cellStyle name="40% - Ênfase3 2 2 2" xfId="155"/>
    <cellStyle name="40% - Ênfase3 2 3" xfId="156"/>
    <cellStyle name="40% - Ênfase3 2 4" xfId="157"/>
    <cellStyle name="40% - Ênfase3 3" xfId="158"/>
    <cellStyle name="40% - Ênfase3 3 2" xfId="159"/>
    <cellStyle name="40% - Ênfase3 3 3" xfId="160"/>
    <cellStyle name="40% - Ênfase3 4" xfId="161"/>
    <cellStyle name="40% - Ênfase3 5" xfId="162"/>
    <cellStyle name="40% - Ênfase4 2" xfId="163"/>
    <cellStyle name="40% - Ênfase4 2 2" xfId="164"/>
    <cellStyle name="40% - Ênfase4 2 2 2" xfId="165"/>
    <cellStyle name="40% - Ênfase4 2 3" xfId="166"/>
    <cellStyle name="40% - Ênfase4 2 4" xfId="167"/>
    <cellStyle name="40% - Ênfase4 3" xfId="168"/>
    <cellStyle name="40% - Ênfase4 3 2" xfId="169"/>
    <cellStyle name="40% - Ênfase4 3 3" xfId="170"/>
    <cellStyle name="40% - Ênfase4 4" xfId="171"/>
    <cellStyle name="40% - Ênfase5 2" xfId="172"/>
    <cellStyle name="40% - Ênfase5 2 2" xfId="173"/>
    <cellStyle name="40% - Ênfase5 2 2 2" xfId="174"/>
    <cellStyle name="40% - Ênfase5 2 3" xfId="175"/>
    <cellStyle name="40% - Ênfase5 2 4" xfId="176"/>
    <cellStyle name="40% - Ênfase5 3" xfId="177"/>
    <cellStyle name="40% - Ênfase5 3 2" xfId="178"/>
    <cellStyle name="40% - Ênfase5 3 3" xfId="179"/>
    <cellStyle name="40% - Ênfase5 4" xfId="180"/>
    <cellStyle name="40% - Ênfase6 2" xfId="181"/>
    <cellStyle name="40% - Ênfase6 2 2" xfId="182"/>
    <cellStyle name="40% - Ênfase6 2 2 2" xfId="183"/>
    <cellStyle name="40% - Ênfase6 2 3" xfId="184"/>
    <cellStyle name="40% - Ênfase6 2 4" xfId="185"/>
    <cellStyle name="40% - Ênfase6 3" xfId="186"/>
    <cellStyle name="40% - Ênfase6 3 2" xfId="187"/>
    <cellStyle name="40% - Ênfase6 3 3" xfId="188"/>
    <cellStyle name="40% - Ênfase6 4" xfId="189"/>
    <cellStyle name="60% - Cor1" xfId="190"/>
    <cellStyle name="60% - Cor1 2" xfId="191"/>
    <cellStyle name="60% - Cor2" xfId="192"/>
    <cellStyle name="60% - Cor2 2" xfId="193"/>
    <cellStyle name="60% - Cor3" xfId="194"/>
    <cellStyle name="60% - Cor3 2" xfId="195"/>
    <cellStyle name="60% - Cor4" xfId="196"/>
    <cellStyle name="60% - Cor4 2" xfId="197"/>
    <cellStyle name="60% - Cor5" xfId="198"/>
    <cellStyle name="60% - Cor5 2" xfId="199"/>
    <cellStyle name="60% - Cor6" xfId="200"/>
    <cellStyle name="60% - Cor6 2" xfId="201"/>
    <cellStyle name="60% - Ênfase1 2" xfId="202"/>
    <cellStyle name="60% - Ênfase1 3" xfId="203"/>
    <cellStyle name="60% - Ênfase2 2" xfId="204"/>
    <cellStyle name="60% - Ênfase2 3" xfId="205"/>
    <cellStyle name="60% - Ênfase3 2" xfId="206"/>
    <cellStyle name="60% - Ênfase3 2 2" xfId="207"/>
    <cellStyle name="60% - Ênfase3 3" xfId="208"/>
    <cellStyle name="60% - Ênfase4 2" xfId="209"/>
    <cellStyle name="60% - Ênfase4 2 2" xfId="210"/>
    <cellStyle name="60% - Ênfase4 3" xfId="211"/>
    <cellStyle name="60% - Ênfase5 2" xfId="212"/>
    <cellStyle name="60% - Ênfase5 3" xfId="213"/>
    <cellStyle name="60% - Ênfase6 2" xfId="214"/>
    <cellStyle name="60% - Ênfase6 2 2" xfId="215"/>
    <cellStyle name="60% - Ênfase6 3" xfId="216"/>
    <cellStyle name="Bom 2" xfId="217"/>
    <cellStyle name="Bom 3" xfId="218"/>
    <cellStyle name="Cabeçalho 1" xfId="219"/>
    <cellStyle name="Cabeçalho 1 2" xfId="220"/>
    <cellStyle name="Cabeçalho 2" xfId="221"/>
    <cellStyle name="Cabeçalho 2 2" xfId="222"/>
    <cellStyle name="Cabeçalho 3" xfId="223"/>
    <cellStyle name="Cabeçalho 3 2" xfId="224"/>
    <cellStyle name="Cabeçalho 4" xfId="225"/>
    <cellStyle name="Cabeçalho 4 2" xfId="226"/>
    <cellStyle name="Cálculo 2" xfId="227"/>
    <cellStyle name="Cálculo 2 2" xfId="228"/>
    <cellStyle name="Cálculo 2 2 2" xfId="229"/>
    <cellStyle name="Cálculo 2 2 2 7 10" xfId="230"/>
    <cellStyle name="Cálculo 2 2_CÁLCULO DE HORAS - tabela MARÇO 2014" xfId="231"/>
    <cellStyle name="Cálculo 2 3" xfId="232"/>
    <cellStyle name="Cálculo 2 3 2" xfId="233"/>
    <cellStyle name="Cálculo 2 3_CÁLCULO DE HORAS - tabela MARÇO 2014" xfId="234"/>
    <cellStyle name="Cálculo 2 4" xfId="235"/>
    <cellStyle name="Cálculo 2_AQPNG_ORC_R01_2013_11_22(OBRA COMPLETA) 29112013-2" xfId="236"/>
    <cellStyle name="Cálculo 3" xfId="237"/>
    <cellStyle name="Cálculo 3 2" xfId="238"/>
    <cellStyle name="Cálculo 3_CÁLCULO DE HORAS - tabela MARÇO 2014" xfId="239"/>
    <cellStyle name="category" xfId="240"/>
    <cellStyle name="Célula de Verificação 2" xfId="241"/>
    <cellStyle name="Célula de Verificação 3" xfId="242"/>
    <cellStyle name="Célula Ligada" xfId="243"/>
    <cellStyle name="Célula Ligada 2" xfId="244"/>
    <cellStyle name="Célula Vinculada 2" xfId="245"/>
    <cellStyle name="Célula Vinculada 3" xfId="246"/>
    <cellStyle name="Comma [0]_aola" xfId="247"/>
    <cellStyle name="Comma_5 Series SW" xfId="248"/>
    <cellStyle name="Comma0" xfId="249"/>
    <cellStyle name="Comma0 - Modelo1" xfId="250"/>
    <cellStyle name="Comma0 - Style1" xfId="251"/>
    <cellStyle name="Comma1 - Modelo2" xfId="252"/>
    <cellStyle name="Comma1 - Style2" xfId="253"/>
    <cellStyle name="Cor1" xfId="254"/>
    <cellStyle name="Cor1 2" xfId="255"/>
    <cellStyle name="Cor2" xfId="256"/>
    <cellStyle name="Cor2 2" xfId="257"/>
    <cellStyle name="Cor3" xfId="258"/>
    <cellStyle name="Cor3 2" xfId="259"/>
    <cellStyle name="Cor4" xfId="260"/>
    <cellStyle name="Cor4 2" xfId="261"/>
    <cellStyle name="Cor5" xfId="262"/>
    <cellStyle name="Cor5 2" xfId="263"/>
    <cellStyle name="Cor6" xfId="264"/>
    <cellStyle name="Cor6 2" xfId="265"/>
    <cellStyle name="Correcto" xfId="266"/>
    <cellStyle name="Correcto 2" xfId="267"/>
    <cellStyle name="Currency" xfId="268"/>
    <cellStyle name="Currency $" xfId="269"/>
    <cellStyle name="Currency [0]_1995" xfId="270"/>
    <cellStyle name="Currency_1995" xfId="271"/>
    <cellStyle name="Currency0" xfId="272"/>
    <cellStyle name="Date" xfId="273"/>
    <cellStyle name="Dia" xfId="274"/>
    <cellStyle name="Encabez1" xfId="275"/>
    <cellStyle name="Encabez2" xfId="276"/>
    <cellStyle name="Ênfase1 2" xfId="277"/>
    <cellStyle name="Ênfase1 3" xfId="278"/>
    <cellStyle name="Ênfase2 2" xfId="279"/>
    <cellStyle name="Ênfase2 3" xfId="280"/>
    <cellStyle name="Ênfase3 2" xfId="281"/>
    <cellStyle name="Ênfase3 3" xfId="282"/>
    <cellStyle name="Ênfase4 2" xfId="283"/>
    <cellStyle name="Ênfase4 3" xfId="284"/>
    <cellStyle name="Ênfase5 2" xfId="285"/>
    <cellStyle name="Ênfase5 3" xfId="286"/>
    <cellStyle name="Ênfase6 2" xfId="287"/>
    <cellStyle name="Ênfase6 3" xfId="288"/>
    <cellStyle name="Entrada 2" xfId="289"/>
    <cellStyle name="Entrada 2 2" xfId="290"/>
    <cellStyle name="Entrada 2 2 2" xfId="291"/>
    <cellStyle name="Entrada 2 2_CÁLCULO DE HORAS - tabela MARÇO 2014" xfId="292"/>
    <cellStyle name="Entrada 2 3" xfId="293"/>
    <cellStyle name="Entrada 2 3 2" xfId="294"/>
    <cellStyle name="Entrada 2 3_CÁLCULO DE HORAS - tabela MARÇO 2014" xfId="295"/>
    <cellStyle name="Entrada 2 4" xfId="296"/>
    <cellStyle name="Entrada 2_AQPNG_ORC_R01_2013_11_22(OBRA COMPLETA) 29112013-2" xfId="297"/>
    <cellStyle name="Entrada 3" xfId="298"/>
    <cellStyle name="Entrada 3 2" xfId="299"/>
    <cellStyle name="Entrada 3_CÁLCULO DE HORAS - tabela MARÇO 2014" xfId="300"/>
    <cellStyle name="ESPECM" xfId="301"/>
    <cellStyle name="ESPECM 2" xfId="302"/>
    <cellStyle name="Estilo 1" xfId="303"/>
    <cellStyle name="Estilo 1 2" xfId="304"/>
    <cellStyle name="Estilo 1_AQPNG_ORC_R01_2013_11_22(OBRA COMPLETA) 29112013-2" xfId="305"/>
    <cellStyle name="Euro" xfId="306"/>
    <cellStyle name="Excel Built-in Comma" xfId="307"/>
    <cellStyle name="Excel Built-in Comma 2" xfId="308"/>
    <cellStyle name="Excel Built-in Comma 2 2" xfId="309"/>
    <cellStyle name="Excel Built-in Comma 3" xfId="310"/>
    <cellStyle name="Excel Built-in Comma 4" xfId="311"/>
    <cellStyle name="Excel Built-in Comma 5" xfId="312"/>
    <cellStyle name="Excel Built-in Normal" xfId="313"/>
    <cellStyle name="Excel Built-in Normal 2" xfId="314"/>
    <cellStyle name="Excel Built-in Normal 2 2" xfId="315"/>
    <cellStyle name="Excel Built-in Normal 3" xfId="316"/>
    <cellStyle name="Excel Built-in Normal 4" xfId="317"/>
    <cellStyle name="Excel Built-in Normal 5" xfId="318"/>
    <cellStyle name="Excel Built-in Normal_Planilha RETROFIT PALÁCIO - VRF  DEZEMBRO  2013 CRONOGRAMA 15 MESES _ R02 - 2" xfId="319"/>
    <cellStyle name="F2" xfId="320"/>
    <cellStyle name="F3" xfId="321"/>
    <cellStyle name="F4" xfId="322"/>
    <cellStyle name="F5" xfId="323"/>
    <cellStyle name="F6" xfId="324"/>
    <cellStyle name="F7" xfId="325"/>
    <cellStyle name="F8" xfId="326"/>
    <cellStyle name="Fijo" xfId="327"/>
    <cellStyle name="Financiero" xfId="328"/>
    <cellStyle name="Fixed" xfId="329"/>
    <cellStyle name="Followed Hyperlink" xfId="330"/>
    <cellStyle name="Grey" xfId="331"/>
    <cellStyle name="HEADER" xfId="332"/>
    <cellStyle name="Heading 1" xfId="333"/>
    <cellStyle name="Heading 2" xfId="334"/>
    <cellStyle name="Hiperlink 2" xfId="335"/>
    <cellStyle name="Incorrecto" xfId="336"/>
    <cellStyle name="Incorrecto 2" xfId="337"/>
    <cellStyle name="Incorreto 2" xfId="338"/>
    <cellStyle name="Incorreto 3" xfId="339"/>
    <cellStyle name="Input [yellow]" xfId="340"/>
    <cellStyle name="Input [yellow] 2" xfId="341"/>
    <cellStyle name="Millares [0]_10 AVERIAS MASIVAS + ANT" xfId="342"/>
    <cellStyle name="Millares_10 AVERIAS MASIVAS + ANT" xfId="343"/>
    <cellStyle name="Model" xfId="344"/>
    <cellStyle name="Moeda 10" xfId="345"/>
    <cellStyle name="Moeda 10 2" xfId="346"/>
    <cellStyle name="Moeda 10 2 2" xfId="347"/>
    <cellStyle name="Moeda 10 3" xfId="348"/>
    <cellStyle name="Moeda 11" xfId="349"/>
    <cellStyle name="Moeda 11 2" xfId="350"/>
    <cellStyle name="Moeda 11 2 2" xfId="351"/>
    <cellStyle name="Moeda 11 3" xfId="352"/>
    <cellStyle name="Moeda 12" xfId="353"/>
    <cellStyle name="Moeda 12 2" xfId="354"/>
    <cellStyle name="Moeda 12 2 2" xfId="355"/>
    <cellStyle name="Moeda 12 3" xfId="356"/>
    <cellStyle name="Moeda 13" xfId="357"/>
    <cellStyle name="Moeda 13 2" xfId="358"/>
    <cellStyle name="Moeda 14" xfId="359"/>
    <cellStyle name="Moeda 2" xfId="360"/>
    <cellStyle name="Moeda 2 2" xfId="361"/>
    <cellStyle name="Moeda 2 2 2" xfId="362"/>
    <cellStyle name="Moeda 2 2 2 2" xfId="363"/>
    <cellStyle name="Moeda 2 2 2 2 2" xfId="364"/>
    <cellStyle name="Moeda 2 2 2 3" xfId="365"/>
    <cellStyle name="Moeda 2 2 3" xfId="366"/>
    <cellStyle name="Moeda 2 2 3 2" xfId="367"/>
    <cellStyle name="Moeda 2 2 3 2 2" xfId="368"/>
    <cellStyle name="Moeda 2 2 3 3" xfId="369"/>
    <cellStyle name="Moeda 2 2 4" xfId="370"/>
    <cellStyle name="Moeda 2 2_AQPNG_ORC_R01_2013_11_22(OBRA COMPLETA) 29112013-2" xfId="371"/>
    <cellStyle name="Moeda 2 3" xfId="372"/>
    <cellStyle name="Moeda 2 3 2" xfId="373"/>
    <cellStyle name="Moeda 2 3_AQPNG_ORC_R01_2013_11_22(OBRA COMPLETA) 29112013-2" xfId="374"/>
    <cellStyle name="Moeda 2 4" xfId="375"/>
    <cellStyle name="Moeda 2 4 2" xfId="376"/>
    <cellStyle name="Moeda 2 4 2 2" xfId="377"/>
    <cellStyle name="Moeda 2 4 3" xfId="378"/>
    <cellStyle name="Moeda 2 5" xfId="379"/>
    <cellStyle name="Moeda 2_AQPNG_ORC_R01_2013_11_22(OBRA COMPLETA) 29112013-2" xfId="380"/>
    <cellStyle name="Moeda 3" xfId="381"/>
    <cellStyle name="Moeda 3 2" xfId="382"/>
    <cellStyle name="Moeda 3 2 2" xfId="383"/>
    <cellStyle name="Moeda 3 2 2 2" xfId="384"/>
    <cellStyle name="Moeda 3 2 2 2 2" xfId="385"/>
    <cellStyle name="Moeda 3 2 2 3" xfId="386"/>
    <cellStyle name="Moeda 3 2_AQPNG_ORC_R01_2013_11_22(OBRA COMPLETA) 29112013-2" xfId="387"/>
    <cellStyle name="Moeda 3 3" xfId="388"/>
    <cellStyle name="Moeda 3 3 2" xfId="389"/>
    <cellStyle name="Moeda 3 3 2 2" xfId="390"/>
    <cellStyle name="Moeda 3 3 2 2 2" xfId="391"/>
    <cellStyle name="Moeda 3 3 2 3" xfId="392"/>
    <cellStyle name="Moeda 3 3_AQPNG_ORC_R01_2013_11_22(OBRA COMPLETA) 29112013-2" xfId="393"/>
    <cellStyle name="Moeda 3 4" xfId="394"/>
    <cellStyle name="Moeda 3 4 2" xfId="395"/>
    <cellStyle name="Moeda 3 4 2 2" xfId="396"/>
    <cellStyle name="Moeda 3 4 3" xfId="397"/>
    <cellStyle name="Moeda 3_AQPNG_ORC_R01_2013_11_22(OBRA COMPLETA) 29112013-2" xfId="398"/>
    <cellStyle name="Moeda 4" xfId="399"/>
    <cellStyle name="Moeda 4 2" xfId="400"/>
    <cellStyle name="Moeda 4 2 2" xfId="401"/>
    <cellStyle name="Moeda 4 2 2 2" xfId="402"/>
    <cellStyle name="Moeda 4 2 2 2 2" xfId="403"/>
    <cellStyle name="Moeda 4 2 2 2 2 2" xfId="404"/>
    <cellStyle name="Moeda 4 2 2 2 3" xfId="405"/>
    <cellStyle name="Moeda 4 2 2 3" xfId="406"/>
    <cellStyle name="Moeda 4 2 2 3 2" xfId="407"/>
    <cellStyle name="Moeda 4 2 2 4" xfId="408"/>
    <cellStyle name="Moeda 4 2 3" xfId="409"/>
    <cellStyle name="Moeda 4 2 3 2" xfId="410"/>
    <cellStyle name="Moeda 4 2 3 2 2" xfId="411"/>
    <cellStyle name="Moeda 4 2 3 3" xfId="412"/>
    <cellStyle name="Moeda 4 2 4" xfId="413"/>
    <cellStyle name="Moeda 4 2 4 2" xfId="414"/>
    <cellStyle name="Moeda 4 2 4 2 2" xfId="415"/>
    <cellStyle name="Moeda 4 2 4 3" xfId="416"/>
    <cellStyle name="Moeda 4 2_AQPNG_ORC_R01_2013_11_22(OBRA COMPLETA) 29112013-2" xfId="417"/>
    <cellStyle name="Moeda 4 3" xfId="418"/>
    <cellStyle name="Moeda 4 3 2" xfId="419"/>
    <cellStyle name="Moeda 4 3 2 2" xfId="420"/>
    <cellStyle name="Moeda 4 3 2 2 2" xfId="421"/>
    <cellStyle name="Moeda 4 3 2 3" xfId="422"/>
    <cellStyle name="Moeda 4 3 3" xfId="423"/>
    <cellStyle name="Moeda 4 3 3 2" xfId="424"/>
    <cellStyle name="Moeda 4 3 3 2 2" xfId="425"/>
    <cellStyle name="Moeda 4 3 3 3" xfId="426"/>
    <cellStyle name="Moeda 4 3 4" xfId="427"/>
    <cellStyle name="Moeda 4 3 4 2" xfId="428"/>
    <cellStyle name="Moeda 4 3 5" xfId="429"/>
    <cellStyle name="Moeda 4 4" xfId="430"/>
    <cellStyle name="Moeda 4 4 2" xfId="431"/>
    <cellStyle name="Moeda 4 4 2 2" xfId="432"/>
    <cellStyle name="Moeda 4 4 3" xfId="433"/>
    <cellStyle name="Moeda 4 5" xfId="434"/>
    <cellStyle name="Moeda 4 5 2" xfId="435"/>
    <cellStyle name="Moeda 4 5 2 2" xfId="436"/>
    <cellStyle name="Moeda 4 5 3" xfId="437"/>
    <cellStyle name="Moeda 4_AQPNG_ORC_R01_2013_11_22(OBRA COMPLETA) 29112013-2" xfId="438"/>
    <cellStyle name="Moeda 5" xfId="439"/>
    <cellStyle name="Moeda 5 10" xfId="440"/>
    <cellStyle name="Moeda 5 10 2" xfId="441"/>
    <cellStyle name="Moeda 5 10 2 2" xfId="442"/>
    <cellStyle name="Moeda 5 10 3" xfId="443"/>
    <cellStyle name="Moeda 5 11" xfId="444"/>
    <cellStyle name="Moeda 5 11 2" xfId="445"/>
    <cellStyle name="Moeda 5 11 2 2" xfId="446"/>
    <cellStyle name="Moeda 5 11 3" xfId="447"/>
    <cellStyle name="Moeda 5 2" xfId="448"/>
    <cellStyle name="Moeda 5 2 2" xfId="449"/>
    <cellStyle name="Moeda 5 2 2 2" xfId="450"/>
    <cellStyle name="Moeda 5 2 2 2 2" xfId="451"/>
    <cellStyle name="Moeda 5 2 2 2 2 2" xfId="452"/>
    <cellStyle name="Moeda 5 2 2 2 3" xfId="453"/>
    <cellStyle name="Moeda 5 2 2 3" xfId="454"/>
    <cellStyle name="Moeda 5 2 2 3 2" xfId="455"/>
    <cellStyle name="Moeda 5 2 2 3 2 2" xfId="456"/>
    <cellStyle name="Moeda 5 2 2 3 3" xfId="457"/>
    <cellStyle name="Moeda 5 2 2 4" xfId="458"/>
    <cellStyle name="Moeda 5 2 2 4 2" xfId="459"/>
    <cellStyle name="Moeda 5 2 2 5" xfId="460"/>
    <cellStyle name="Moeda 5 2 3" xfId="461"/>
    <cellStyle name="Moeda 5 2 3 2" xfId="462"/>
    <cellStyle name="Moeda 5 2 3 2 2" xfId="463"/>
    <cellStyle name="Moeda 5 2 3 2 2 2" xfId="464"/>
    <cellStyle name="Moeda 5 2 3 2 3" xfId="465"/>
    <cellStyle name="Moeda 5 2 3 3" xfId="466"/>
    <cellStyle name="Moeda 5 2 3 3 2" xfId="467"/>
    <cellStyle name="Moeda 5 2 3 4" xfId="468"/>
    <cellStyle name="Moeda 5 2 4" xfId="469"/>
    <cellStyle name="Moeda 5 2 4 2" xfId="470"/>
    <cellStyle name="Moeda 5 2 4 2 2" xfId="471"/>
    <cellStyle name="Moeda 5 2 4 3" xfId="472"/>
    <cellStyle name="Moeda 5 2 5" xfId="473"/>
    <cellStyle name="Moeda 5 2 5 2" xfId="474"/>
    <cellStyle name="Moeda 5 2 5 2 2" xfId="475"/>
    <cellStyle name="Moeda 5 2 5 3" xfId="476"/>
    <cellStyle name="Moeda 5 2 6" xfId="477"/>
    <cellStyle name="Moeda 5 2 6 2" xfId="478"/>
    <cellStyle name="Moeda 5 2 7" xfId="479"/>
    <cellStyle name="Moeda 5 3" xfId="480"/>
    <cellStyle name="Moeda 5 3 2" xfId="481"/>
    <cellStyle name="Moeda 5 3 2 2" xfId="482"/>
    <cellStyle name="Moeda 5 3 2 2 2" xfId="483"/>
    <cellStyle name="Moeda 5 3 2 2 2 2" xfId="484"/>
    <cellStyle name="Moeda 5 3 2 2 3" xfId="485"/>
    <cellStyle name="Moeda 5 3 2 3" xfId="486"/>
    <cellStyle name="Moeda 5 3 2 3 2" xfId="487"/>
    <cellStyle name="Moeda 5 3 2 4" xfId="488"/>
    <cellStyle name="Moeda 5 3 3" xfId="489"/>
    <cellStyle name="Moeda 5 3 3 2" xfId="490"/>
    <cellStyle name="Moeda 5 3 3 2 2" xfId="491"/>
    <cellStyle name="Moeda 5 3 3 3" xfId="492"/>
    <cellStyle name="Moeda 5 3 4" xfId="493"/>
    <cellStyle name="Moeda 5 3 4 2" xfId="494"/>
    <cellStyle name="Moeda 5 3 4 2 2" xfId="495"/>
    <cellStyle name="Moeda 5 3 4 3" xfId="496"/>
    <cellStyle name="Moeda 5 3 5" xfId="497"/>
    <cellStyle name="Moeda 5 3 5 2" xfId="498"/>
    <cellStyle name="Moeda 5 3 6" xfId="499"/>
    <cellStyle name="Moeda 5 4" xfId="500"/>
    <cellStyle name="Moeda 5 4 2" xfId="501"/>
    <cellStyle name="Moeda 5 4 2 2" xfId="502"/>
    <cellStyle name="Moeda 5 4 3" xfId="503"/>
    <cellStyle name="Moeda 5 5" xfId="504"/>
    <cellStyle name="Moeda 5 5 2" xfId="505"/>
    <cellStyle name="Moeda 5 5 2 2" xfId="506"/>
    <cellStyle name="Moeda 5 5 2 2 2" xfId="507"/>
    <cellStyle name="Moeda 5 5 2 3" xfId="508"/>
    <cellStyle name="Moeda 5 5 3" xfId="509"/>
    <cellStyle name="Moeda 5 5 3 2" xfId="510"/>
    <cellStyle name="Moeda 5 5 3 2 2" xfId="511"/>
    <cellStyle name="Moeda 5 5 3 3" xfId="512"/>
    <cellStyle name="Moeda 5 5 4" xfId="513"/>
    <cellStyle name="Moeda 5 5 4 2" xfId="514"/>
    <cellStyle name="Moeda 5 5 5" xfId="515"/>
    <cellStyle name="Moeda 5 6" xfId="516"/>
    <cellStyle name="Moeda 5 6 2" xfId="517"/>
    <cellStyle name="Moeda 5 6 2 2" xfId="518"/>
    <cellStyle name="Moeda 5 6 2 2 2" xfId="519"/>
    <cellStyle name="Moeda 5 6 2 3" xfId="520"/>
    <cellStyle name="Moeda 5 6 3" xfId="521"/>
    <cellStyle name="Moeda 5 6 3 2" xfId="522"/>
    <cellStyle name="Moeda 5 6 3 2 2" xfId="523"/>
    <cellStyle name="Moeda 5 6 3 3" xfId="524"/>
    <cellStyle name="Moeda 5 6 4" xfId="525"/>
    <cellStyle name="Moeda 5 6 4 2" xfId="526"/>
    <cellStyle name="Moeda 5 6 5" xfId="527"/>
    <cellStyle name="Moeda 5 7" xfId="528"/>
    <cellStyle name="Moeda 5 7 2" xfId="529"/>
    <cellStyle name="Moeda 5 7 2 2" xfId="530"/>
    <cellStyle name="Moeda 5 7 2 2 2" xfId="531"/>
    <cellStyle name="Moeda 5 7 2 3" xfId="532"/>
    <cellStyle name="Moeda 5 7 3" xfId="533"/>
    <cellStyle name="Moeda 5 7 3 2" xfId="534"/>
    <cellStyle name="Moeda 5 7 4" xfId="535"/>
    <cellStyle name="Moeda 5 8" xfId="536"/>
    <cellStyle name="Moeda 5 8 2" xfId="537"/>
    <cellStyle name="Moeda 5 8 2 2" xfId="538"/>
    <cellStyle name="Moeda 5 8 2 2 2" xfId="539"/>
    <cellStyle name="Moeda 5 8 2 3" xfId="540"/>
    <cellStyle name="Moeda 5 8 3" xfId="541"/>
    <cellStyle name="Moeda 5 8 3 2" xfId="542"/>
    <cellStyle name="Moeda 5 8 4" xfId="543"/>
    <cellStyle name="Moeda 5 9" xfId="544"/>
    <cellStyle name="Moeda 5 9 2" xfId="545"/>
    <cellStyle name="Moeda 5 9 2 2" xfId="546"/>
    <cellStyle name="Moeda 5 9 3" xfId="547"/>
    <cellStyle name="Moeda 5_AQPNG_ORC_R01_2013_11_22(OBRA COMPLETA) 29112013-2" xfId="548"/>
    <cellStyle name="Moeda 6" xfId="549"/>
    <cellStyle name="Moeda 6 2" xfId="550"/>
    <cellStyle name="Moeda 6 2 2" xfId="551"/>
    <cellStyle name="Moeda 6 2 2 2" xfId="552"/>
    <cellStyle name="Moeda 6 2 2 2 2" xfId="553"/>
    <cellStyle name="Moeda 6 2 2 3" xfId="554"/>
    <cellStyle name="Moeda 6 2 3" xfId="555"/>
    <cellStyle name="Moeda 6 2 3 2" xfId="556"/>
    <cellStyle name="Moeda 6 2 4" xfId="557"/>
    <cellStyle name="Moeda 6 3" xfId="558"/>
    <cellStyle name="Moeda 6 3 2" xfId="559"/>
    <cellStyle name="Moeda 6 3 2 2" xfId="560"/>
    <cellStyle name="Moeda 6 3 3" xfId="561"/>
    <cellStyle name="Moeda 6 4" xfId="562"/>
    <cellStyle name="Moeda 6 4 2" xfId="563"/>
    <cellStyle name="Moeda 6 4 2 2" xfId="564"/>
    <cellStyle name="Moeda 6 4 3" xfId="565"/>
    <cellStyle name="Moeda 6_AQPNG_ORC_R01_2013_11_22(OBRA COMPLETA) 29112013-2" xfId="566"/>
    <cellStyle name="Moeda 7" xfId="567"/>
    <cellStyle name="Moeda 7 2" xfId="568"/>
    <cellStyle name="Moeda 7 2 2" xfId="569"/>
    <cellStyle name="Moeda 7 2 2 2" xfId="570"/>
    <cellStyle name="Moeda 7 2 3" xfId="571"/>
    <cellStyle name="Moeda 7 3" xfId="572"/>
    <cellStyle name="Moeda 7 3 2" xfId="573"/>
    <cellStyle name="Moeda 7 4" xfId="574"/>
    <cellStyle name="Moeda 8" xfId="575"/>
    <cellStyle name="Moeda 8 2" xfId="576"/>
    <cellStyle name="Moeda 8 2 2" xfId="577"/>
    <cellStyle name="Moeda 8 2 2 2" xfId="578"/>
    <cellStyle name="Moeda 8 2 3" xfId="579"/>
    <cellStyle name="Moeda 8 3" xfId="580"/>
    <cellStyle name="Moeda 8 3 2" xfId="581"/>
    <cellStyle name="Moeda 8 4" xfId="582"/>
    <cellStyle name="Moeda 9" xfId="583"/>
    <cellStyle name="Moeda 9 2" xfId="584"/>
    <cellStyle name="Moeda 9 2 2" xfId="585"/>
    <cellStyle name="Moeda 9 3" xfId="586"/>
    <cellStyle name="Moeda_pLANILHA DE BDI_MODELO v2_EXCEL" xfId="587"/>
    <cellStyle name="Moneda [0]_10 AVERIAS MASIVAS + ANT" xfId="588"/>
    <cellStyle name="Moneda_10 AVERIAS MASIVAS + ANT" xfId="589"/>
    <cellStyle name="Monetario" xfId="590"/>
    <cellStyle name="Neutra 2" xfId="591"/>
    <cellStyle name="Neutra 3" xfId="592"/>
    <cellStyle name="Neutro 2" xfId="593"/>
    <cellStyle name="no dec" xfId="594"/>
    <cellStyle name="Normal - Style1" xfId="595"/>
    <cellStyle name="Normal 10" xfId="596"/>
    <cellStyle name="Normal 10 2" xfId="597"/>
    <cellStyle name="Normal 10 3" xfId="598"/>
    <cellStyle name="Normal 10 3 2" xfId="599"/>
    <cellStyle name="Normal 10 4" xfId="600"/>
    <cellStyle name="Normal 10 5" xfId="601"/>
    <cellStyle name="Normal 10_AQPNG_ORC_R01_2013_11_22(OBRA COMPLETA) 29112013-2" xfId="602"/>
    <cellStyle name="Normal 11" xfId="603"/>
    <cellStyle name="Normal 11 2" xfId="604"/>
    <cellStyle name="Normal 11 2 2" xfId="605"/>
    <cellStyle name="Normal 11 3" xfId="606"/>
    <cellStyle name="Normal 11 4" xfId="607"/>
    <cellStyle name="Normal 11 5" xfId="608"/>
    <cellStyle name="Normal 11_AQPNG_ORC_R01_2013_11_22(OBRA COMPLETA) 29112013-2" xfId="609"/>
    <cellStyle name="Normal 12" xfId="610"/>
    <cellStyle name="Normal 12 2" xfId="611"/>
    <cellStyle name="Normal 12 2 2" xfId="612"/>
    <cellStyle name="Normal 12 2 2 2" xfId="613"/>
    <cellStyle name="Normal 12 2 2 2 2" xfId="614"/>
    <cellStyle name="Normal 12 2 2 3" xfId="615"/>
    <cellStyle name="Normal 12 2 3" xfId="616"/>
    <cellStyle name="Normal 12 2 3 2" xfId="617"/>
    <cellStyle name="Normal 12 2 3 2 2" xfId="618"/>
    <cellStyle name="Normal 12 2 3 3" xfId="619"/>
    <cellStyle name="Normal 12 2 4" xfId="620"/>
    <cellStyle name="Normal 12 2 4 2" xfId="621"/>
    <cellStyle name="Normal 12 2 5" xfId="622"/>
    <cellStyle name="Normal 12 2_CÁLCULO DE HORAS - tabela MARÇO 2014" xfId="623"/>
    <cellStyle name="Normal 12 3" xfId="624"/>
    <cellStyle name="Normal 12 3 2" xfId="625"/>
    <cellStyle name="Normal 12 3 2 2" xfId="626"/>
    <cellStyle name="Normal 12 3 2 2 2" xfId="627"/>
    <cellStyle name="Normal 12 3 2 3" xfId="628"/>
    <cellStyle name="Normal 12 3 3" xfId="629"/>
    <cellStyle name="Normal 12 3 3 2" xfId="630"/>
    <cellStyle name="Normal 12 3 4" xfId="631"/>
    <cellStyle name="Normal 12 3_CÁLCULO DE HORAS - tabela MARÇO 2014" xfId="632"/>
    <cellStyle name="Normal 12 4" xfId="633"/>
    <cellStyle name="Normal 12 4 2" xfId="634"/>
    <cellStyle name="Normal 12 4 2 2" xfId="635"/>
    <cellStyle name="Normal 12 4 3" xfId="636"/>
    <cellStyle name="Normal 12 5" xfId="637"/>
    <cellStyle name="Normal 12 5 2" xfId="638"/>
    <cellStyle name="Normal 12 5 2 2" xfId="639"/>
    <cellStyle name="Normal 12 5 3" xfId="640"/>
    <cellStyle name="Normal 12_AQPNG_ORC_R01_2013_11_22(OBRA COMPLETA) 29112013-2" xfId="641"/>
    <cellStyle name="Normal 13" xfId="642"/>
    <cellStyle name="Normal 14" xfId="643"/>
    <cellStyle name="Normal 14 2" xfId="644"/>
    <cellStyle name="Normal 15" xfId="645"/>
    <cellStyle name="Normal 16" xfId="646"/>
    <cellStyle name="Normal 17" xfId="647"/>
    <cellStyle name="Normal 18" xfId="648"/>
    <cellStyle name="Normal 19" xfId="649"/>
    <cellStyle name="Normal 2" xfId="650"/>
    <cellStyle name="Normal 2 2" xfId="651"/>
    <cellStyle name="Normal 2 2 2" xfId="652"/>
    <cellStyle name="Normal 2 2 3" xfId="653"/>
    <cellStyle name="Normal 2 2 3 2" xfId="654"/>
    <cellStyle name="Normal 2 2 4" xfId="655"/>
    <cellStyle name="Normal 2 2 4 2" xfId="656"/>
    <cellStyle name="Normal 2 2 5" xfId="657"/>
    <cellStyle name="Normal 2 2 6" xfId="658"/>
    <cellStyle name="Normal 2 2 7" xfId="659"/>
    <cellStyle name="Normal 2 2_CEEP BANDEIRANTES - REV. SUELY" xfId="660"/>
    <cellStyle name="Normal 2 3" xfId="661"/>
    <cellStyle name="Normal 2 3 2" xfId="662"/>
    <cellStyle name="Normal 2 3 2 2" xfId="663"/>
    <cellStyle name="Normal 2 3 2 3" xfId="664"/>
    <cellStyle name="Normal 2 3 3" xfId="665"/>
    <cellStyle name="Normal 2 3 4" xfId="666"/>
    <cellStyle name="Normal 2 4" xfId="667"/>
    <cellStyle name="Normal 2 4 2" xfId="668"/>
    <cellStyle name="Normal 2 5" xfId="669"/>
    <cellStyle name="Normal 2 6" xfId="670"/>
    <cellStyle name="Normal 2_0130.02.IMUNIZAÇÃO SGA_PLANILHA ORÇAMENTARIA.R05" xfId="671"/>
    <cellStyle name="Normal 20" xfId="672"/>
    <cellStyle name="Normal 21" xfId="673"/>
    <cellStyle name="Normal 22" xfId="674"/>
    <cellStyle name="Normal 23" xfId="675"/>
    <cellStyle name="Normal 24" xfId="676"/>
    <cellStyle name="Normal 25" xfId="677"/>
    <cellStyle name="Normal 26" xfId="678"/>
    <cellStyle name="Normal 27" xfId="679"/>
    <cellStyle name="Normal 27 2" xfId="680"/>
    <cellStyle name="Normal 28" xfId="681"/>
    <cellStyle name="Normal 29" xfId="682"/>
    <cellStyle name="Normal 29 2" xfId="683"/>
    <cellStyle name="Normal 3" xfId="684"/>
    <cellStyle name="Normal 3 2" xfId="685"/>
    <cellStyle name="Normal 3 3" xfId="686"/>
    <cellStyle name="Normal 3 3 2" xfId="687"/>
    <cellStyle name="Normal 3 4" xfId="688"/>
    <cellStyle name="Normal 3 5" xfId="689"/>
    <cellStyle name="Normal 3 6" xfId="690"/>
    <cellStyle name="Normal 3_Planilha RETROFIT PALÁCIO - VRF  DEZEMBRO  2013 CRONOGRAMA 15 MESES _ R02 - 2" xfId="691"/>
    <cellStyle name="Normal 30" xfId="692"/>
    <cellStyle name="Normal 30 2" xfId="693"/>
    <cellStyle name="Normal 31" xfId="694"/>
    <cellStyle name="Normal 32" xfId="695"/>
    <cellStyle name="Normal 33" xfId="696"/>
    <cellStyle name="Normal 4" xfId="697"/>
    <cellStyle name="Normal 4 10" xfId="698"/>
    <cellStyle name="Normal 4 10 2" xfId="699"/>
    <cellStyle name="Normal 4 2" xfId="700"/>
    <cellStyle name="Normal 4 3" xfId="701"/>
    <cellStyle name="Normal 4 3 2" xfId="702"/>
    <cellStyle name="Normal 4 3 2 2" xfId="703"/>
    <cellStyle name="Normal 4 3 3" xfId="704"/>
    <cellStyle name="Normal 4 3 4" xfId="705"/>
    <cellStyle name="Normal 4 3_AQPNG_ORC_R01_2013_11_22(OBRA COMPLETA) 29112013-2" xfId="706"/>
    <cellStyle name="Normal 4 4" xfId="707"/>
    <cellStyle name="Normal 4 4 2" xfId="708"/>
    <cellStyle name="Normal 4 5" xfId="709"/>
    <cellStyle name="Normal 4 6" xfId="710"/>
    <cellStyle name="Normal 4 7" xfId="711"/>
    <cellStyle name="Normal 4 8" xfId="712"/>
    <cellStyle name="Normal 4_CEEP BANDEIRANTES - REV. SUELY" xfId="713"/>
    <cellStyle name="Normal 40" xfId="714"/>
    <cellStyle name="Normal 44" xfId="715"/>
    <cellStyle name="Normal 5" xfId="716"/>
    <cellStyle name="Normal 5 2" xfId="717"/>
    <cellStyle name="Normal 5 3" xfId="718"/>
    <cellStyle name="Normal 5 4" xfId="719"/>
    <cellStyle name="Normal 6" xfId="720"/>
    <cellStyle name="Normal 6 2" xfId="721"/>
    <cellStyle name="Normal 6 2 2" xfId="722"/>
    <cellStyle name="Normal 6 3" xfId="723"/>
    <cellStyle name="Normal 6_Cópia de CEEP INDÍGENA DO PARANÁ  - LICITAÇÃO" xfId="724"/>
    <cellStyle name="Normal 7" xfId="725"/>
    <cellStyle name="Normal 7 2" xfId="726"/>
    <cellStyle name="Normal 8" xfId="727"/>
    <cellStyle name="Normal 8 2" xfId="728"/>
    <cellStyle name="Normal 8 3" xfId="729"/>
    <cellStyle name="Normal 9" xfId="730"/>
    <cellStyle name="Normal 9 2" xfId="731"/>
    <cellStyle name="Normal 9 3" xfId="732"/>
    <cellStyle name="Normal 9_AQPNG_ORC_R01_2013_11_22(OBRA COMPLETA) 29112013-2" xfId="733"/>
    <cellStyle name="Normal_ELETRICA_2" xfId="734"/>
    <cellStyle name="Normal_Modelo de Folha de Fechamento BDI Diferenciado" xfId="735"/>
    <cellStyle name="Normal_Plan4_1" xfId="736"/>
    <cellStyle name="Normal_pLANILHA DE BDI_MODELO v2_EXCEL" xfId="737"/>
    <cellStyle name="Normal_pLANILHA DE BDI_MODELO v2_EXCEL_Composição do BDI" xfId="738"/>
    <cellStyle name="Normal_Planilha Modelo" xfId="739"/>
    <cellStyle name="Normal_Planilha RETROFIT PALÁCIO - VRF  DEZEMBRO  2013 CRONOGRAMA 15 MESES _ R02 - 2" xfId="740"/>
    <cellStyle name="Normal_Planilha RETROFIT PALÁCIO - VRF  DEZEMBRO  2013 CRONOGRAMA 15 MESES _ R02 - 2 2" xfId="741"/>
    <cellStyle name="Normal_SEJU" xfId="742"/>
    <cellStyle name="Nota 2" xfId="743"/>
    <cellStyle name="Nota 2 2" xfId="744"/>
    <cellStyle name="Nota 2 2 2" xfId="745"/>
    <cellStyle name="Nota 2 2 2 2" xfId="746"/>
    <cellStyle name="Nota 2 2 3" xfId="747"/>
    <cellStyle name="Nota 2 2_CÁLCULO DE HORAS - tabela MARÇO 2014" xfId="748"/>
    <cellStyle name="Nota 2 3" xfId="749"/>
    <cellStyle name="Nota 2 3 2" xfId="750"/>
    <cellStyle name="Nota 2 3 2 2" xfId="751"/>
    <cellStyle name="Nota 2 3 3" xfId="752"/>
    <cellStyle name="Nota 2 3_CÁLCULO DE HORAS - tabela MARÇO 2014" xfId="753"/>
    <cellStyle name="Nota 2 4" xfId="754"/>
    <cellStyle name="Nota 2 4 2" xfId="755"/>
    <cellStyle name="Nota 2 5" xfId="756"/>
    <cellStyle name="Nota 2_AQPNG_ORC_R01_2013_11_22(OBRA COMPLETA) 29112013-2" xfId="757"/>
    <cellStyle name="Nota 3" xfId="758"/>
    <cellStyle name="Nota 3 2" xfId="759"/>
    <cellStyle name="Nota 3 2 2" xfId="760"/>
    <cellStyle name="Nota 3 3" xfId="761"/>
    <cellStyle name="Nota 3_CÁLCULO DE HORAS - tabela MARÇO 2014" xfId="762"/>
    <cellStyle name="Nota 4" xfId="763"/>
    <cellStyle name="Nota 4 2" xfId="764"/>
    <cellStyle name="Nota 5" xfId="765"/>
    <cellStyle name="Nota 5 2" xfId="766"/>
    <cellStyle name="Nota 6" xfId="767"/>
    <cellStyle name="Nota 6 2" xfId="768"/>
    <cellStyle name="Nota 6 2 2" xfId="769"/>
    <cellStyle name="Nota 6 3" xfId="770"/>
    <cellStyle name="Percent" xfId="771"/>
    <cellStyle name="Percent [2]" xfId="772"/>
    <cellStyle name="Percentagem 2" xfId="773"/>
    <cellStyle name="Percentagem 2 2" xfId="774"/>
    <cellStyle name="Percentagem 2 3" xfId="775"/>
    <cellStyle name="Percentagem 2_AQPNG_ORC_R01_2013_11_22(OBRA COMPLETA) 29112013-2" xfId="776"/>
    <cellStyle name="Percentagem 3" xfId="777"/>
    <cellStyle name="Percentagem 3 2" xfId="778"/>
    <cellStyle name="Percentagem 3_AQPNG_ORC_R01_2013_11_22(OBRA COMPLETA) 29112013-2" xfId="779"/>
    <cellStyle name="Percentagem 4" xfId="780"/>
    <cellStyle name="Percentagem 4 2" xfId="781"/>
    <cellStyle name="Percentagem 4_AQPNG_ORC_R01_2013_11_22(OBRA COMPLETA) 29112013-2" xfId="782"/>
    <cellStyle name="PLANILHA ANALITICA" xfId="783"/>
    <cellStyle name="PLANILHA ANALITICA 2" xfId="784"/>
    <cellStyle name="PLANILHA ANALITICA_AQPNG_ORC_R01_2013_11_22(OBRA COMPLETA) 29112013-2" xfId="785"/>
    <cellStyle name="planilhas" xfId="786"/>
    <cellStyle name="Porcentagem 10" xfId="787"/>
    <cellStyle name="Porcentagem 10 2" xfId="788"/>
    <cellStyle name="Porcentagem 2" xfId="789"/>
    <cellStyle name="Porcentagem 2 10" xfId="790"/>
    <cellStyle name="Porcentagem 2 2" xfId="791"/>
    <cellStyle name="Porcentagem 2 2 2" xfId="792"/>
    <cellStyle name="Porcentagem 2 2_AQPNG_ORC_R01_2013_11_22(OBRA COMPLETA) 29112013-2" xfId="793"/>
    <cellStyle name="Porcentagem 2 3" xfId="794"/>
    <cellStyle name="Porcentagem 2 3 2" xfId="795"/>
    <cellStyle name="Porcentagem 2 3_AQPNG_ORC_R01_2013_11_22(OBRA COMPLETA) 29112013-2" xfId="796"/>
    <cellStyle name="Porcentagem 2 4" xfId="797"/>
    <cellStyle name="Porcentagem 2 4 2" xfId="798"/>
    <cellStyle name="Porcentagem 2 4_AQPNG_ORC_R01_2013_11_22(OBRA COMPLETA) 29112013-2" xfId="799"/>
    <cellStyle name="Porcentagem 2 5" xfId="800"/>
    <cellStyle name="Porcentagem 2 5 2" xfId="801"/>
    <cellStyle name="Porcentagem 2 5_AQPNG_ORC_R01_2013_11_22(OBRA COMPLETA) 29112013-2" xfId="802"/>
    <cellStyle name="Porcentagem 2 6" xfId="803"/>
    <cellStyle name="Porcentagem 2 6 2" xfId="804"/>
    <cellStyle name="Porcentagem 2 7" xfId="805"/>
    <cellStyle name="Porcentagem 2 8" xfId="806"/>
    <cellStyle name="Porcentagem 2 9" xfId="807"/>
    <cellStyle name="Porcentagem 2_AQPNG_ORC_R01_2013_11_22(OBRA COMPLETA) 29112013-2" xfId="808"/>
    <cellStyle name="Porcentagem 3" xfId="809"/>
    <cellStyle name="Porcentagem 3 2" xfId="810"/>
    <cellStyle name="Porcentagem 3 3" xfId="811"/>
    <cellStyle name="Porcentagem 3 4" xfId="812"/>
    <cellStyle name="Porcentagem 3_AQPNG_ORC_R01_2013_11_22(OBRA COMPLETA) 29112013-2" xfId="813"/>
    <cellStyle name="Porcentagem 4" xfId="814"/>
    <cellStyle name="Porcentagem 4 2" xfId="815"/>
    <cellStyle name="Porcentagem 4 2 2" xfId="816"/>
    <cellStyle name="Porcentagem 4 3" xfId="817"/>
    <cellStyle name="Porcentagem 4 4" xfId="818"/>
    <cellStyle name="Porcentagem 4 5" xfId="819"/>
    <cellStyle name="Porcentagem 4_AQPNG_ORC_R01_2013_11_22(OBRA COMPLETA) 29112013-2" xfId="820"/>
    <cellStyle name="Porcentagem 5" xfId="821"/>
    <cellStyle name="Porcentagem 6" xfId="822"/>
    <cellStyle name="Porcentagem 6 2" xfId="823"/>
    <cellStyle name="Porcentagem 7" xfId="824"/>
    <cellStyle name="Porcentagem 7 2" xfId="825"/>
    <cellStyle name="Porcentagem 8" xfId="826"/>
    <cellStyle name="Porcentagem 8 2" xfId="827"/>
    <cellStyle name="Porcentagem 9" xfId="828"/>
    <cellStyle name="Porcentagem 9 2" xfId="829"/>
    <cellStyle name="Porcentagem_pLANILHA DE BDI_MODELO v2_EXCEL" xfId="830"/>
    <cellStyle name="Porcentagem_SEJU" xfId="831"/>
    <cellStyle name="Porcentaje" xfId="832"/>
    <cellStyle name="RM" xfId="833"/>
    <cellStyle name="Saída 2" xfId="834"/>
    <cellStyle name="Saída 2 2" xfId="835"/>
    <cellStyle name="Saída 2 2 2" xfId="836"/>
    <cellStyle name="Saída 2 2 2 2" xfId="837"/>
    <cellStyle name="Saída 2 2 3" xfId="838"/>
    <cellStyle name="Saída 2 2_CÁLCULO DE HORAS - tabela MARÇO 2014" xfId="839"/>
    <cellStyle name="Saída 2 3" xfId="840"/>
    <cellStyle name="Saída 2 3 2" xfId="841"/>
    <cellStyle name="Saída 2 3 2 2" xfId="842"/>
    <cellStyle name="Saída 2 3 3" xfId="843"/>
    <cellStyle name="Saída 2 3_CÁLCULO DE HORAS - tabela MARÇO 2014" xfId="844"/>
    <cellStyle name="Saída 2 4" xfId="845"/>
    <cellStyle name="Saída 2 4 2" xfId="846"/>
    <cellStyle name="Saída 2 5" xfId="847"/>
    <cellStyle name="Saída 2_AQPNG_ORC_R01_2013_11_22(OBRA COMPLETA) 29112013-2" xfId="848"/>
    <cellStyle name="Saída 3" xfId="849"/>
    <cellStyle name="Saída 3 2" xfId="850"/>
    <cellStyle name="Saída 3 2 2" xfId="851"/>
    <cellStyle name="Saída 3 3" xfId="852"/>
    <cellStyle name="Saída 3_CÁLCULO DE HORAS - tabela MARÇO 2014" xfId="853"/>
    <cellStyle name="Separador de m" xfId="854"/>
    <cellStyle name="Separador de milhares 2" xfId="855"/>
    <cellStyle name="Separador de milhares 2 10" xfId="856"/>
    <cellStyle name="Separador de milhares 2 10 2" xfId="857"/>
    <cellStyle name="Separador de milhares 2 10 2 2" xfId="858"/>
    <cellStyle name="Separador de milhares 2 10 2 2 2" xfId="859"/>
    <cellStyle name="Separador de milhares 2 10 2 2 2 2" xfId="860"/>
    <cellStyle name="Separador de milhares 2 10 2 2 3" xfId="861"/>
    <cellStyle name="Separador de milhares 2 10 2 3" xfId="862"/>
    <cellStyle name="Separador de milhares 2 10 2 3 2" xfId="863"/>
    <cellStyle name="Separador de milhares 2 10 2 4" xfId="864"/>
    <cellStyle name="Separador de milhares 2 2" xfId="865"/>
    <cellStyle name="Separador de milhares 2 2 2" xfId="866"/>
    <cellStyle name="Separador de milhares 2 2 2 2" xfId="867"/>
    <cellStyle name="Separador de milhares 2 2 2 2 2" xfId="868"/>
    <cellStyle name="Separador de milhares 2 2_AQPNG_ORC_R01_2013_11_22(OBRA COMPLETA) 29112013-2" xfId="869"/>
    <cellStyle name="Separador de milhares 2 3" xfId="870"/>
    <cellStyle name="Separador de milhares 2 3 2" xfId="871"/>
    <cellStyle name="Separador de milhares 2 3 2 2" xfId="872"/>
    <cellStyle name="Separador de milhares 2 3 2 2 2" xfId="873"/>
    <cellStyle name="Separador de milhares 2 3_AQPNG_ORC_R01_2013_11_22(OBRA COMPLETA) 29112013-2" xfId="874"/>
    <cellStyle name="Separador de milhares 2 4" xfId="875"/>
    <cellStyle name="Separador de milhares 2 4 2" xfId="876"/>
    <cellStyle name="Separador de milhares 2 4 2 2" xfId="877"/>
    <cellStyle name="Separador de milhares 2 4 2 2 2" xfId="878"/>
    <cellStyle name="Separador de milhares 2 4_AQPNG_ORC_R01_2013_11_22(OBRA COMPLETA) 29112013-2" xfId="879"/>
    <cellStyle name="Separador de milhares 2 5" xfId="880"/>
    <cellStyle name="Separador de milhares 2 5 2" xfId="881"/>
    <cellStyle name="Separador de milhares 2 5 2 2" xfId="882"/>
    <cellStyle name="Separador de milhares 2 5 2 2 2" xfId="883"/>
    <cellStyle name="Separador de milhares 2 5 2 2 2 2" xfId="884"/>
    <cellStyle name="Separador de milhares 2 5 2 2 3" xfId="885"/>
    <cellStyle name="Separador de milhares 2 5 2 3" xfId="886"/>
    <cellStyle name="Separador de milhares 2 5 2 3 2" xfId="887"/>
    <cellStyle name="Separador de milhares 2 5 2 4" xfId="888"/>
    <cellStyle name="Separador de milhares 2 5 3" xfId="889"/>
    <cellStyle name="Separador de milhares 2 5_AQPNG_ORC_R01_2013_11_22(OBRA COMPLETA) 29112013-2" xfId="890"/>
    <cellStyle name="Separador de milhares 2 6" xfId="891"/>
    <cellStyle name="Separador de milhares 2 6 2" xfId="892"/>
    <cellStyle name="Separador de milhares 2 6 2 2" xfId="893"/>
    <cellStyle name="Separador de milhares 2 6 2 2 2" xfId="894"/>
    <cellStyle name="Separador de milhares 2 6 2 3" xfId="895"/>
    <cellStyle name="Separador de milhares 2 6 3" xfId="896"/>
    <cellStyle name="Separador de milhares 2 6 3 2" xfId="897"/>
    <cellStyle name="Separador de milhares 2 6 3 2 2" xfId="898"/>
    <cellStyle name="Separador de milhares 2 6 3 3" xfId="899"/>
    <cellStyle name="Separador de milhares 2 6 4" xfId="900"/>
    <cellStyle name="Separador de milhares 2 6 4 2" xfId="901"/>
    <cellStyle name="Separador de milhares 2 6 5" xfId="902"/>
    <cellStyle name="Separador de milhares 2 7" xfId="903"/>
    <cellStyle name="Separador de milhares 2 7 2" xfId="904"/>
    <cellStyle name="Separador de milhares 2 7 2 2" xfId="905"/>
    <cellStyle name="Separador de milhares 2 7 2 2 2" xfId="906"/>
    <cellStyle name="Separador de milhares 2 7 2 2 2 2" xfId="907"/>
    <cellStyle name="Separador de milhares 2 7 2 2 3" xfId="908"/>
    <cellStyle name="Separador de milhares 2 7 2 3" xfId="909"/>
    <cellStyle name="Separador de milhares 2 7 2 3 2" xfId="910"/>
    <cellStyle name="Separador de milhares 2 7 2 4" xfId="911"/>
    <cellStyle name="Separador de milhares 2 8" xfId="912"/>
    <cellStyle name="Separador de milhares 2 8 2" xfId="913"/>
    <cellStyle name="Separador de milhares 2 8 2 2" xfId="914"/>
    <cellStyle name="Separador de milhares 2 8 2 2 2" xfId="915"/>
    <cellStyle name="Separador de milhares 2 8 2 2 2 2" xfId="916"/>
    <cellStyle name="Separador de milhares 2 8 2 2 3" xfId="917"/>
    <cellStyle name="Separador de milhares 2 8 2 3" xfId="918"/>
    <cellStyle name="Separador de milhares 2 8 2 3 2" xfId="919"/>
    <cellStyle name="Separador de milhares 2 8 2 4" xfId="920"/>
    <cellStyle name="Separador de milhares 2 9" xfId="921"/>
    <cellStyle name="Separador de milhares 2 9 2" xfId="922"/>
    <cellStyle name="Separador de milhares 2 9 2 2" xfId="923"/>
    <cellStyle name="Separador de milhares 2 9 2 2 2" xfId="924"/>
    <cellStyle name="Separador de milhares 2 9 2 2 2 2" xfId="925"/>
    <cellStyle name="Separador de milhares 2 9 2 2 3" xfId="926"/>
    <cellStyle name="Separador de milhares 2 9 2 3" xfId="927"/>
    <cellStyle name="Separador de milhares 2 9 2 3 2" xfId="928"/>
    <cellStyle name="Separador de milhares 2 9 2 4" xfId="929"/>
    <cellStyle name="Separador de milhares 2_AQPNG_ORC_R01_2013_11_22(OBRA COMPLETA) 29112013-2" xfId="930"/>
    <cellStyle name="Separador de milhares 3" xfId="931"/>
    <cellStyle name="Separador de milhares 3 2" xfId="932"/>
    <cellStyle name="Separador de milhares 3 2 2" xfId="933"/>
    <cellStyle name="Separador de milhares 3 2 3" xfId="934"/>
    <cellStyle name="Separador de milhares 3 2 3 2" xfId="935"/>
    <cellStyle name="Separador de milhares 3 2 3 2 2" xfId="936"/>
    <cellStyle name="Separador de milhares 3 2 3 3" xfId="937"/>
    <cellStyle name="Separador de milhares 3 2 4" xfId="938"/>
    <cellStyle name="Separador de milhares 3 2_AQPNG_ORC_R01_2013_11_22(OBRA COMPLETA) 29112013-2" xfId="939"/>
    <cellStyle name="Separador de milhares 3 3" xfId="940"/>
    <cellStyle name="Separador de milhares 3 3 2" xfId="941"/>
    <cellStyle name="Separador de milhares 3 3 2 2" xfId="942"/>
    <cellStyle name="Separador de milhares 3 3 2 2 2" xfId="943"/>
    <cellStyle name="Separador de milhares 3 3_AQPNG_ORC_R01_2013_11_22(OBRA COMPLETA) 29112013-2" xfId="944"/>
    <cellStyle name="Separador de milhares 3 4" xfId="945"/>
    <cellStyle name="Separador de milhares 3 4 2" xfId="946"/>
    <cellStyle name="Separador de milhares 3 4 2 2" xfId="947"/>
    <cellStyle name="Separador de milhares 3 4 2 2 2" xfId="948"/>
    <cellStyle name="Separador de milhares 3 4 2 2 2 2" xfId="949"/>
    <cellStyle name="Separador de milhares 3 4 2 2 3" xfId="950"/>
    <cellStyle name="Separador de milhares 3 4 2 3" xfId="951"/>
    <cellStyle name="Separador de milhares 3 4 2 3 2" xfId="952"/>
    <cellStyle name="Separador de milhares 3 4 2 4" xfId="953"/>
    <cellStyle name="Separador de milhares 3 4 3" xfId="954"/>
    <cellStyle name="Separador de milhares 3 4 3 2" xfId="955"/>
    <cellStyle name="Separador de milhares 3 4 3 2 2" xfId="956"/>
    <cellStyle name="Separador de milhares 3 4 3 2 2 2" xfId="957"/>
    <cellStyle name="Separador de milhares 3 4 3 2 3" xfId="958"/>
    <cellStyle name="Separador de milhares 3 4 3 3" xfId="959"/>
    <cellStyle name="Separador de milhares 3 4 3 3 2" xfId="960"/>
    <cellStyle name="Separador de milhares 3 4 3 4" xfId="961"/>
    <cellStyle name="Separador de milhares 3 5" xfId="962"/>
    <cellStyle name="Separador de milhares 3 5 2" xfId="963"/>
    <cellStyle name="Separador de milhares 3 5 2 2" xfId="964"/>
    <cellStyle name="Separador de milhares 3 5 2 2 2" xfId="965"/>
    <cellStyle name="Separador de milhares 3 5 2 2 2 2" xfId="966"/>
    <cellStyle name="Separador de milhares 3 5 2 2 3" xfId="967"/>
    <cellStyle name="Separador de milhares 3 5 2 3" xfId="968"/>
    <cellStyle name="Separador de milhares 3 5 2 3 2" xfId="969"/>
    <cellStyle name="Separador de milhares 3 5 2 4" xfId="970"/>
    <cellStyle name="Separador de milhares 3 5 3" xfId="971"/>
    <cellStyle name="Separador de milhares 3 5 3 2" xfId="972"/>
    <cellStyle name="Separador de milhares 3 5 3 2 2" xfId="973"/>
    <cellStyle name="Separador de milhares 3 5 3 2 2 2" xfId="974"/>
    <cellStyle name="Separador de milhares 3 5 3 2 3" xfId="975"/>
    <cellStyle name="Separador de milhares 3 5 3 3" xfId="976"/>
    <cellStyle name="Separador de milhares 3 5 3 3 2" xfId="977"/>
    <cellStyle name="Separador de milhares 3 5 3 4" xfId="978"/>
    <cellStyle name="Separador de milhares 3 6" xfId="979"/>
    <cellStyle name="Separador de milhares 3 6 2" xfId="980"/>
    <cellStyle name="Separador de milhares 3 6 2 2" xfId="981"/>
    <cellStyle name="Separador de milhares 3 6 2 2 2" xfId="982"/>
    <cellStyle name="Separador de milhares 3 6 2 2 2 2" xfId="983"/>
    <cellStyle name="Separador de milhares 3 6 2 2 3" xfId="984"/>
    <cellStyle name="Separador de milhares 3 6 2 3" xfId="985"/>
    <cellStyle name="Separador de milhares 3 6 2 3 2" xfId="986"/>
    <cellStyle name="Separador de milhares 3 6 2 4" xfId="987"/>
    <cellStyle name="Separador de milhares 3 7" xfId="988"/>
    <cellStyle name="Separador de milhares 3 7 2" xfId="989"/>
    <cellStyle name="Separador de milhares 3 7 2 2" xfId="990"/>
    <cellStyle name="Separador de milhares 3 7 2 2 2" xfId="991"/>
    <cellStyle name="Separador de milhares 3 7 2 2 2 2" xfId="992"/>
    <cellStyle name="Separador de milhares 3 7 2 2 3" xfId="993"/>
    <cellStyle name="Separador de milhares 3 7 2 3" xfId="994"/>
    <cellStyle name="Separador de milhares 3 7 2 3 2" xfId="995"/>
    <cellStyle name="Separador de milhares 3 7 2 4" xfId="996"/>
    <cellStyle name="Separador de milhares 3 8" xfId="997"/>
    <cellStyle name="Separador de milhares 3_AQPNG_ORC_R01_2013_11_22(OBRA COMPLETA) 29112013-2" xfId="998"/>
    <cellStyle name="Separador de milhares 4" xfId="999"/>
    <cellStyle name="Separador de milhares 4 2" xfId="1000"/>
    <cellStyle name="Separador de milhares 4 2 2" xfId="1001"/>
    <cellStyle name="Separador de milhares 4 2_AQPNG_ORC_R01_2013_11_22(OBRA COMPLETA) 29112013-2" xfId="1002"/>
    <cellStyle name="Separador de milhares 4 3" xfId="1003"/>
    <cellStyle name="Separador de milhares 4 3 2" xfId="1004"/>
    <cellStyle name="Separador de milhares 4 3 2 2" xfId="1005"/>
    <cellStyle name="Separador de milhares 4 3 2 2 2" xfId="1006"/>
    <cellStyle name="Separador de milhares 4 3_AQPNG_ORC_R01_2013_11_22(OBRA COMPLETA) 29112013-2" xfId="1007"/>
    <cellStyle name="Separador de milhares 4 4" xfId="1008"/>
    <cellStyle name="Separador de milhares 4 4 2" xfId="1009"/>
    <cellStyle name="Separador de milhares 4 4 2 2" xfId="1010"/>
    <cellStyle name="Separador de milhares 4 4 2 2 2" xfId="1011"/>
    <cellStyle name="Separador de milhares 4 4 2 2 2 2" xfId="1012"/>
    <cellStyle name="Separador de milhares 4 4 2 2 3" xfId="1013"/>
    <cellStyle name="Separador de milhares 4 4 2 3" xfId="1014"/>
    <cellStyle name="Separador de milhares 4 4 2 3 2" xfId="1015"/>
    <cellStyle name="Separador de milhares 4 4 2 4" xfId="1016"/>
    <cellStyle name="Separador de milhares 4 4 3" xfId="1017"/>
    <cellStyle name="Separador de milhares 4 4 3 2" xfId="1018"/>
    <cellStyle name="Separador de milhares 4 4 3 2 2" xfId="1019"/>
    <cellStyle name="Separador de milhares 4 4 3 2 2 2" xfId="1020"/>
    <cellStyle name="Separador de milhares 4 4 3 2 3" xfId="1021"/>
    <cellStyle name="Separador de milhares 4 4 3 3" xfId="1022"/>
    <cellStyle name="Separador de milhares 4 4 3 3 2" xfId="1023"/>
    <cellStyle name="Separador de milhares 4 4 3 4" xfId="1024"/>
    <cellStyle name="Separador de milhares 4 5" xfId="1025"/>
    <cellStyle name="Separador de milhares 4 5 2" xfId="1026"/>
    <cellStyle name="Separador de milhares 4 5 2 2" xfId="1027"/>
    <cellStyle name="Separador de milhares 4 5 2 2 2" xfId="1028"/>
    <cellStyle name="Separador de milhares 4 5 2 2 2 2" xfId="1029"/>
    <cellStyle name="Separador de milhares 4 5 2 2 3" xfId="1030"/>
    <cellStyle name="Separador de milhares 4 5 2 3" xfId="1031"/>
    <cellStyle name="Separador de milhares 4 5 2 3 2" xfId="1032"/>
    <cellStyle name="Separador de milhares 4 5 2 4" xfId="1033"/>
    <cellStyle name="Separador de milhares 4 6" xfId="1034"/>
    <cellStyle name="Separador de milhares 4 6 2" xfId="1035"/>
    <cellStyle name="Separador de milhares 4 6 2 2" xfId="1036"/>
    <cellStyle name="Separador de milhares 4 6 2 2 2" xfId="1037"/>
    <cellStyle name="Separador de milhares 4 6 2 2 2 2" xfId="1038"/>
    <cellStyle name="Separador de milhares 4 6 2 2 3" xfId="1039"/>
    <cellStyle name="Separador de milhares 4 6 2 3" xfId="1040"/>
    <cellStyle name="Separador de milhares 4 6 2 3 2" xfId="1041"/>
    <cellStyle name="Separador de milhares 4 6 2 4" xfId="1042"/>
    <cellStyle name="Separador de milhares 4 7" xfId="1043"/>
    <cellStyle name="Separador de milhares 4 7 2" xfId="1044"/>
    <cellStyle name="Separador de milhares 4 7 2 2" xfId="1045"/>
    <cellStyle name="Separador de milhares 4 7 2 2 2" xfId="1046"/>
    <cellStyle name="Separador de milhares 4 7 2 2 2 2" xfId="1047"/>
    <cellStyle name="Separador de milhares 4 7 2 2 3" xfId="1048"/>
    <cellStyle name="Separador de milhares 4 7 2 3" xfId="1049"/>
    <cellStyle name="Separador de milhares 4 7 2 3 2" xfId="1050"/>
    <cellStyle name="Separador de milhares 4 7 2 4" xfId="1051"/>
    <cellStyle name="Separador de milhares 4 8" xfId="1052"/>
    <cellStyle name="Separador de milhares 4_AQPNG_ORC_R01_2013_11_22(OBRA COMPLETA) 29112013-2" xfId="1053"/>
    <cellStyle name="Separador de milhares 5" xfId="1054"/>
    <cellStyle name="Separador de milhares 5 2" xfId="1055"/>
    <cellStyle name="Separador de milhares 5 2 2" xfId="1056"/>
    <cellStyle name="Separador de milhares 5 2 2 2" xfId="1057"/>
    <cellStyle name="Separador de milhares 5_AQPNG_ORC_R01_2013_11_22(OBRA COMPLETA) 29112013-2" xfId="1058"/>
    <cellStyle name="Separador de milhares 6" xfId="1059"/>
    <cellStyle name="Separador de milhares 6 2" xfId="1060"/>
    <cellStyle name="Separador de milhares 6 2 2" xfId="1061"/>
    <cellStyle name="Separador de milhares 6 2 2 2" xfId="1062"/>
    <cellStyle name="Separador de milhares 6_AQPNG_ORC_R01_2013_11_22(OBRA COMPLETA) 29112013-2" xfId="1063"/>
    <cellStyle name="Separador de milhares 7" xfId="1064"/>
    <cellStyle name="Separador de milhares 7 2" xfId="1065"/>
    <cellStyle name="Separador de milhares 7 2 2" xfId="1066"/>
    <cellStyle name="Separador de milhares 7 2 2 2" xfId="1067"/>
    <cellStyle name="Separador de milhares 7 2 2 2 2" xfId="1068"/>
    <cellStyle name="Separador de milhares 7 2 2 3" xfId="1069"/>
    <cellStyle name="Separador de milhares 7 2 3" xfId="1070"/>
    <cellStyle name="Separador de milhares 7 2 3 2" xfId="1071"/>
    <cellStyle name="Separador de milhares 7 2 4" xfId="1072"/>
    <cellStyle name="Separador de milhares 7 3" xfId="1073"/>
    <cellStyle name="Separador de milhares 7 3 2" xfId="1074"/>
    <cellStyle name="Separador de milhares 7 3 2 2" xfId="1075"/>
    <cellStyle name="Separador de milhares 7 3 3" xfId="1076"/>
    <cellStyle name="Separador de milhares 7 4" xfId="1077"/>
    <cellStyle name="Separador de milhares 7 4 2" xfId="1078"/>
    <cellStyle name="Separador de milhares 7 4 2 2" xfId="1079"/>
    <cellStyle name="Separador de milhares 7 4 3" xfId="1080"/>
    <cellStyle name="Separador de milhares 7 5" xfId="1081"/>
    <cellStyle name="Separador de milhares 7 5 2" xfId="1082"/>
    <cellStyle name="Separador de milhares 7 6" xfId="1083"/>
    <cellStyle name="Separador de milhares 8" xfId="1084"/>
    <cellStyle name="Separador de milhares 8 2" xfId="1085"/>
    <cellStyle name="Separador de milhares 8 2 2" xfId="1086"/>
    <cellStyle name="Separador de milhares 8 2 2 2" xfId="1087"/>
    <cellStyle name="Separador de milhares 8 2 2 2 2" xfId="1088"/>
    <cellStyle name="Separador de milhares 8 2 2 2 2 2" xfId="1089"/>
    <cellStyle name="Separador de milhares 8 2 2 2 3" xfId="1090"/>
    <cellStyle name="Separador de milhares 8 2 2 3" xfId="1091"/>
    <cellStyle name="Separador de milhares 8 2 2 3 2" xfId="1092"/>
    <cellStyle name="Separador de milhares 8 2 2 4" xfId="1093"/>
    <cellStyle name="Separador de milhares 8 2 3" xfId="1094"/>
    <cellStyle name="Separador de milhares 8 2 3 2" xfId="1095"/>
    <cellStyle name="Separador de milhares 8 2 3 2 2" xfId="1096"/>
    <cellStyle name="Separador de milhares 8 2 3 3" xfId="1097"/>
    <cellStyle name="Separador de milhares 8 2 4" xfId="1098"/>
    <cellStyle name="Separador de milhares 8 2 4 2" xfId="1099"/>
    <cellStyle name="Separador de milhares 8 2 5" xfId="1100"/>
    <cellStyle name="Separador de milhares 8 3" xfId="1101"/>
    <cellStyle name="Separador de milhares 8 3 2" xfId="1102"/>
    <cellStyle name="Separador de milhares 8 3 2 2" xfId="1103"/>
    <cellStyle name="Separador de milhares 8 3 2 2 2" xfId="1104"/>
    <cellStyle name="Separador de milhares 8 3 2 3" xfId="1105"/>
    <cellStyle name="Separador de milhares 8 3 3" xfId="1106"/>
    <cellStyle name="Separador de milhares 8 3 3 2" xfId="1107"/>
    <cellStyle name="Separador de milhares 8 3 4" xfId="1108"/>
    <cellStyle name="Separador de milhares 8 4" xfId="1109"/>
    <cellStyle name="Separador de milhares 8 4 2" xfId="1110"/>
    <cellStyle name="Separador de milhares 8 4 2 2" xfId="1111"/>
    <cellStyle name="Separador de milhares 8 4 2 2 2" xfId="1112"/>
    <cellStyle name="Separador de milhares 8 4 2 3" xfId="1113"/>
    <cellStyle name="Separador de milhares 8 4 3" xfId="1114"/>
    <cellStyle name="Separador de milhares 8 4 3 2" xfId="1115"/>
    <cellStyle name="Separador de milhares 8 4 4" xfId="1116"/>
    <cellStyle name="Separador de milhares 8 5" xfId="1117"/>
    <cellStyle name="Separador de milhares 8 5 2" xfId="1118"/>
    <cellStyle name="Separador de milhares 8 5 2 2" xfId="1119"/>
    <cellStyle name="Separador de milhares 8 5 3" xfId="1120"/>
    <cellStyle name="Separador de milhares 8 6" xfId="1121"/>
    <cellStyle name="Separador de milhares 8 6 2" xfId="1122"/>
    <cellStyle name="Separador de milhares 8 7" xfId="1123"/>
    <cellStyle name="Separador de milhares 9" xfId="1124"/>
    <cellStyle name="Separador de milhares 9 2" xfId="1125"/>
    <cellStyle name="Separador de milhares 9 2 2" xfId="1126"/>
    <cellStyle name="Separador de milhares 9 3" xfId="1127"/>
    <cellStyle name="Separador de milhares_ELETRICA_2 2 2" xfId="1128"/>
    <cellStyle name="Separador de milhares_ELETRICA_2 2_MODELO Planilha Orçamentária obra menor _ SEIL-PRED-SUDE _ JUN 2013-2" xfId="1129"/>
    <cellStyle name="Separador de milhares_SEJU" xfId="1130"/>
    <cellStyle name="subhead" xfId="1131"/>
    <cellStyle name="Texto de Aviso 2" xfId="1132"/>
    <cellStyle name="Texto de Aviso 2 2" xfId="1133"/>
    <cellStyle name="Texto de Aviso 2_AQPNG_ORC_R01_2013_11_22(OBRA COMPLETA) 29112013-2" xfId="1134"/>
    <cellStyle name="Texto Explicativo 2" xfId="1135"/>
    <cellStyle name="Texto Explicativo 2 2" xfId="1136"/>
    <cellStyle name="Texto Explicativo 2_AQPNG_ORC_R01_2013_11_22(OBRA COMPLETA) 29112013-2" xfId="1137"/>
    <cellStyle name="Título 1 2" xfId="1138"/>
    <cellStyle name="Título 1 3" xfId="1139"/>
    <cellStyle name="Título 2 2" xfId="1140"/>
    <cellStyle name="Título 2 3" xfId="1141"/>
    <cellStyle name="Título 3 2" xfId="1142"/>
    <cellStyle name="Título 3 3" xfId="1143"/>
    <cellStyle name="Título 4 2" xfId="1144"/>
    <cellStyle name="Título 4 3" xfId="1145"/>
    <cellStyle name="Título 5" xfId="1146"/>
    <cellStyle name="Título 5 2" xfId="1147"/>
    <cellStyle name="Título 5 3" xfId="1148"/>
    <cellStyle name="Título 5_AQPNG_ORC_R01_2013_11_22(OBRA COMPLETA) 29112013-2" xfId="1149"/>
    <cellStyle name="Título 6" xfId="1150"/>
    <cellStyle name="Título 7" xfId="1151"/>
    <cellStyle name="Total 2" xfId="1152"/>
    <cellStyle name="Total 2 2" xfId="1153"/>
    <cellStyle name="Total 2 2 2" xfId="1154"/>
    <cellStyle name="Total 2 2 2 2" xfId="1155"/>
    <cellStyle name="Total 2 2 3" xfId="1156"/>
    <cellStyle name="Total 2 2_CÁLCULO DE HORAS - tabela MARÇO 2014" xfId="1157"/>
    <cellStyle name="Total 2 3" xfId="1158"/>
    <cellStyle name="Total 2 3 2" xfId="1159"/>
    <cellStyle name="Total 2 3 2 2" xfId="1160"/>
    <cellStyle name="Total 2 3 3" xfId="1161"/>
    <cellStyle name="Total 2 3_CÁLCULO DE HORAS - tabela MARÇO 2014" xfId="1162"/>
    <cellStyle name="Total 2 4" xfId="1163"/>
    <cellStyle name="Total 2 4 2" xfId="1164"/>
    <cellStyle name="Total 2 5" xfId="1165"/>
    <cellStyle name="Total 2_AQPNG_ORC_R01_2013_11_22(OBRA COMPLETA) 29112013-2" xfId="1166"/>
    <cellStyle name="Total 3" xfId="1167"/>
    <cellStyle name="Total 3 2" xfId="1168"/>
    <cellStyle name="Total 3 2 2" xfId="1169"/>
    <cellStyle name="Total 3 3" xfId="1170"/>
    <cellStyle name="Total 3_CÁLCULO DE HORAS - tabela MARÇO 2014" xfId="1171"/>
    <cellStyle name="Verificar Célula" xfId="1172"/>
    <cellStyle name="Verificar Célula 2" xfId="1173"/>
    <cellStyle name="Vírgula 10" xfId="1174"/>
    <cellStyle name="Vírgula 10 2" xfId="1175"/>
    <cellStyle name="Vírgula 10 2 2" xfId="1176"/>
    <cellStyle name="Vírgula 10 3" xfId="1177"/>
    <cellStyle name="Vírgula 11" xfId="1178"/>
    <cellStyle name="Vírgula 11 2" xfId="1179"/>
    <cellStyle name="Vírgula 11 2 2" xfId="1180"/>
    <cellStyle name="Vírgula 11 3" xfId="1181"/>
    <cellStyle name="Vírgula 12" xfId="1182"/>
    <cellStyle name="Vírgula 12 2" xfId="1183"/>
    <cellStyle name="Vírgula 13" xfId="1184"/>
    <cellStyle name="Vírgula 2" xfId="1185"/>
    <cellStyle name="Vírgula 2 10" xfId="1186"/>
    <cellStyle name="Vírgula 2 12" xfId="1187"/>
    <cellStyle name="Vírgula 2 2" xfId="1188"/>
    <cellStyle name="Vírgula 2 2 2" xfId="1189"/>
    <cellStyle name="Vírgula 2 2 2 2" xfId="1190"/>
    <cellStyle name="Vírgula 2 2 2 2 2" xfId="1191"/>
    <cellStyle name="Vírgula 2 2 2 2 2 2" xfId="1192"/>
    <cellStyle name="Vírgula 2 2 2 2 2 2 2" xfId="1193"/>
    <cellStyle name="Vírgula 2 2 2 2 2 3" xfId="1194"/>
    <cellStyle name="Vírgula 2 2 2 2 3" xfId="1195"/>
    <cellStyle name="Vírgula 2 2 2 2 3 2" xfId="1196"/>
    <cellStyle name="Vírgula 2 2 2 2 4" xfId="1197"/>
    <cellStyle name="Vírgula 2 2 3" xfId="1198"/>
    <cellStyle name="Vírgula 2 2_AQPNG_ORC_R01_2013_11_22(OBRA COMPLETA) 29112013-2" xfId="1199"/>
    <cellStyle name="Vírgula 2 3" xfId="1200"/>
    <cellStyle name="Vírgula 2 3 2" xfId="1201"/>
    <cellStyle name="Vírgula 2 3 2 2" xfId="1202"/>
    <cellStyle name="Vírgula 2 3 2 2 2" xfId="1203"/>
    <cellStyle name="Vírgula 2 3 2 3" xfId="1204"/>
    <cellStyle name="Vírgula 2 3_CÁLCULO DE HORAS - tabela MARÇO 2014" xfId="1205"/>
    <cellStyle name="Vírgula 2 4" xfId="1206"/>
    <cellStyle name="Vírgula 2 4 2" xfId="1207"/>
    <cellStyle name="Vírgula 2 4 2 2" xfId="1208"/>
    <cellStyle name="Vírgula 2 4 3" xfId="1209"/>
    <cellStyle name="Vírgula 2 5" xfId="1210"/>
    <cellStyle name="Vírgula 2 5 2" xfId="1211"/>
    <cellStyle name="Vírgula 2 5 2 2" xfId="1212"/>
    <cellStyle name="Vírgula 2 5 3" xfId="1213"/>
    <cellStyle name="Vírgula 2 6" xfId="1214"/>
    <cellStyle name="Vírgula 2 7" xfId="1215"/>
    <cellStyle name="Vírgula 2 8" xfId="1216"/>
    <cellStyle name="Vírgula 2 9" xfId="1217"/>
    <cellStyle name="Vírgula 2_AQPNG_ORC_R01_2013_11_22(OBRA COMPLETA) 29112013-2" xfId="1218"/>
    <cellStyle name="Vírgula 3" xfId="1219"/>
    <cellStyle name="Vírgula 3 2" xfId="1220"/>
    <cellStyle name="Vírgula 3 2 2" xfId="1221"/>
    <cellStyle name="Vírgula 3 2 2 2" xfId="1222"/>
    <cellStyle name="Vírgula 3 2 3" xfId="1223"/>
    <cellStyle name="Vírgula 3_AQPNG_ORC_R01_2013_11_22(OBRA COMPLETA) 29112013-2" xfId="1224"/>
    <cellStyle name="Vírgula 4" xfId="1225"/>
    <cellStyle name="Vírgula 4 2" xfId="1226"/>
    <cellStyle name="Vírgula 4 2 2" xfId="1227"/>
    <cellStyle name="Vírgula 4 2 2 2" xfId="1228"/>
    <cellStyle name="Vírgula 4 2 2 2 2" xfId="1229"/>
    <cellStyle name="Vírgula 4 2 2 3" xfId="1230"/>
    <cellStyle name="Vírgula 4 2 3" xfId="1231"/>
    <cellStyle name="Vírgula 4 2 3 2" xfId="1232"/>
    <cellStyle name="Vírgula 4 2 3 2 2" xfId="1233"/>
    <cellStyle name="Vírgula 4 2 3 3" xfId="1234"/>
    <cellStyle name="Vírgula 4 2 4" xfId="1235"/>
    <cellStyle name="Vírgula 4 2 4 2" xfId="1236"/>
    <cellStyle name="Vírgula 4 2 5" xfId="1237"/>
    <cellStyle name="Vírgula 4 3" xfId="1238"/>
    <cellStyle name="Vírgula 4 3 2" xfId="1239"/>
    <cellStyle name="Vírgula 4 3 2 2" xfId="1240"/>
    <cellStyle name="Vírgula 4 3 3" xfId="1241"/>
    <cellStyle name="Vírgula 4 4" xfId="1242"/>
    <cellStyle name="Vírgula 4 4 2" xfId="1243"/>
    <cellStyle name="Vírgula 4 4 2 2" xfId="1244"/>
    <cellStyle name="Vírgula 4 4 3" xfId="1245"/>
    <cellStyle name="Vírgula 4_AQPNG_ORC_R01_2013_11_22(OBRA COMPLETA) 29112013-2" xfId="1246"/>
    <cellStyle name="Vírgula 5" xfId="1247"/>
    <cellStyle name="Vírgula 5 2" xfId="1248"/>
    <cellStyle name="Vírgula 5_AQPNG_ORC_R01_2013_11_22(OBRA COMPLETA) 29112013-2" xfId="1249"/>
    <cellStyle name="Vírgula 6" xfId="1250"/>
    <cellStyle name="Vírgula 6 2" xfId="1251"/>
    <cellStyle name="Vírgula 6 2 2" xfId="1252"/>
    <cellStyle name="Vírgula 6 2 2 2" xfId="1253"/>
    <cellStyle name="Vírgula 6 2 2 2 2" xfId="1254"/>
    <cellStyle name="Vírgula 6 2 2 2 2 2" xfId="1255"/>
    <cellStyle name="Vírgula 6 2 2 2 3" xfId="1256"/>
    <cellStyle name="Vírgula 6 2 2 3" xfId="1257"/>
    <cellStyle name="Vírgula 6 2 2 3 2" xfId="1258"/>
    <cellStyle name="Vírgula 6 2 2 4" xfId="1259"/>
    <cellStyle name="Vírgula 6 2 3" xfId="1260"/>
    <cellStyle name="Vírgula 6 2 3 2" xfId="1261"/>
    <cellStyle name="Vírgula 6 2 3 2 2" xfId="1262"/>
    <cellStyle name="Vírgula 6 2 3 3" xfId="1263"/>
    <cellStyle name="Vírgula 6 2 4" xfId="1264"/>
    <cellStyle name="Vírgula 6 2 4 2" xfId="1265"/>
    <cellStyle name="Vírgula 6 2 4 2 2" xfId="1266"/>
    <cellStyle name="Vírgula 6 2 4 3" xfId="1267"/>
    <cellStyle name="Vírgula 6 2 5" xfId="1268"/>
    <cellStyle name="Vírgula 6 2 5 2" xfId="1269"/>
    <cellStyle name="Vírgula 6 2 6" xfId="1270"/>
    <cellStyle name="Vírgula 6 3" xfId="1271"/>
    <cellStyle name="Vírgula 6 3 2" xfId="1272"/>
    <cellStyle name="Vírgula 6 3 2 2" xfId="1273"/>
    <cellStyle name="Vírgula 6 3 3" xfId="1274"/>
    <cellStyle name="Vírgula 6 4" xfId="1275"/>
    <cellStyle name="Vírgula 6 4 2" xfId="1276"/>
    <cellStyle name="Vírgula 6 4 2 2" xfId="1277"/>
    <cellStyle name="Vírgula 6 4 2 2 2" xfId="1278"/>
    <cellStyle name="Vírgula 6 4 2 3" xfId="1279"/>
    <cellStyle name="Vírgula 6 4 3" xfId="1280"/>
    <cellStyle name="Vírgula 6 4 3 2" xfId="1281"/>
    <cellStyle name="Vírgula 6 4 4" xfId="1282"/>
    <cellStyle name="Vírgula 6 5" xfId="1283"/>
    <cellStyle name="Vírgula 6 5 2" xfId="1284"/>
    <cellStyle name="Vírgula 6 5 2 2" xfId="1285"/>
    <cellStyle name="Vírgula 6 5 3" xfId="1286"/>
    <cellStyle name="Vírgula 6 6" xfId="1287"/>
    <cellStyle name="Vírgula 6 6 2" xfId="1288"/>
    <cellStyle name="Vírgula 6 6 2 2" xfId="1289"/>
    <cellStyle name="Vírgula 6 6 3" xfId="1290"/>
    <cellStyle name="Vírgula 6_CÁLCULO DE HORAS - tabela MARÇO 2014" xfId="1291"/>
    <cellStyle name="Vírgula 7" xfId="1292"/>
    <cellStyle name="Vírgula 7 2" xfId="1293"/>
    <cellStyle name="Vírgula 7 2 2" xfId="1294"/>
    <cellStyle name="Vírgula 7 3" xfId="1295"/>
    <cellStyle name="Vírgula 8" xfId="1296"/>
    <cellStyle name="Vírgula 8 2" xfId="1297"/>
    <cellStyle name="Vírgula 8 2 2" xfId="1298"/>
    <cellStyle name="Vírgula 8 3" xfId="1299"/>
    <cellStyle name="Vírgula 9" xfId="1300"/>
    <cellStyle name="Vírgula 9 2" xfId="1301"/>
    <cellStyle name="Vírgula 9 2 2" xfId="1302"/>
    <cellStyle name="Vírgula 9 3" xfId="1303"/>
  </cellStyles>
  <dxfs count="14">
    <dxf>
      <font>
        <color rgb="FFC00000"/>
      </font>
    </dxf>
    <dxf>
      <font>
        <color rgb="FF9C0006"/>
      </font>
      <fill>
        <patternFill patternType="solid">
          <bgColor rgb="FFFFC7CE"/>
        </patternFill>
      </fill>
    </dxf>
    <dxf>
      <fill>
        <patternFill patternType="solid">
          <bgColor theme="0"/>
        </patternFill>
      </fill>
    </dxf>
    <dxf>
      <font>
        <color rgb="FFC00000"/>
      </font>
      <fill>
        <patternFill patternType="mediumGray">
          <fgColor theme="5" tint="0.399945066682943"/>
        </patternFill>
      </fill>
    </dxf>
    <dxf>
      <font>
        <color rgb="FFC00000"/>
      </font>
      <fill>
        <patternFill patternType="lightGray">
          <fgColor rgb="FFFF0000"/>
        </patternFill>
      </fill>
    </dxf>
    <dxf>
      <font>
        <color auto="1"/>
      </font>
      <fill>
        <patternFill patternType="lightGray">
          <fgColor rgb="FFFF0000"/>
        </patternFill>
      </fill>
    </dxf>
    <dxf>
      <fill>
        <patternFill patternType="mediumGray">
          <fgColor theme="9" tint="0.399945066682943"/>
        </patternFill>
      </fill>
    </dxf>
    <dxf>
      <fill>
        <patternFill patternType="lightGray">
          <fgColor theme="0"/>
          <bgColor rgb="FF92D050"/>
        </patternFill>
      </fill>
    </dxf>
    <dxf>
      <font>
        <color rgb="FFC00000"/>
      </font>
      <fill>
        <patternFill patternType="solid">
          <bgColor theme="5" tint="0.599963377788629"/>
        </patternFill>
      </fill>
    </dxf>
    <dxf>
      <fill>
        <patternFill patternType="solid">
          <bgColor rgb="FFFFFF00"/>
        </patternFill>
      </fill>
    </dxf>
    <dxf>
      <fill>
        <patternFill patternType="solid">
          <bgColor rgb="FF92D050"/>
        </patternFill>
      </fill>
    </dxf>
    <dxf>
      <fill>
        <patternFill patternType="solid">
          <fgColor rgb="FFCCFF99"/>
        </patternFill>
      </fill>
    </dxf>
    <dxf>
      <font>
        <color auto="1"/>
      </font>
      <fill>
        <patternFill patternType="solid">
          <fgColor rgb="FFCCFF99"/>
        </patternFill>
      </fill>
    </dxf>
    <dxf>
      <font>
        <color rgb="FF9C0006"/>
      </font>
      <fill>
        <patternFill patternType="solid">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00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Drop" dx="22" page="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emf"/></Relationships>
</file>

<file path=xl/drawings/_rels/drawing8.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512233</xdr:colOff>
      <xdr:row>0</xdr:row>
      <xdr:rowOff>85725</xdr:rowOff>
    </xdr:from>
    <xdr:to>
      <xdr:col>12</xdr:col>
      <xdr:colOff>57150</xdr:colOff>
      <xdr:row>6</xdr:row>
      <xdr:rowOff>44450</xdr:rowOff>
    </xdr:to>
    <xdr:sp>
      <xdr:nvSpPr>
        <xdr:cNvPr id="6" name="Text Box 3"/>
        <xdr:cNvSpPr>
          <a:spLocks noChangeArrowheads="1"/>
        </xdr:cNvSpPr>
      </xdr:nvSpPr>
      <xdr:spPr>
        <a:xfrm>
          <a:off x="1111885" y="85725"/>
          <a:ext cx="4965065" cy="1101725"/>
        </a:xfrm>
        <a:prstGeom prst="rect">
          <a:avLst/>
        </a:prstGeom>
        <a:noFill/>
        <a:ln>
          <a:noFill/>
        </a:ln>
        <a:effectLst/>
      </xdr:spPr>
      <xdr:txBody>
        <a:bodyPr vertOverflow="clip" wrap="square" lIns="90000" tIns="45000" rIns="90000" bIns="45000" anchor="ctr" upright="1"/>
        <a:lstStyle/>
        <a:p>
          <a:pPr algn="ctr" rtl="0"/>
          <a:endParaRPr lang="pt-BR" sz="1000">
            <a:effectLst/>
            <a:latin typeface="Arial" panose="020B0604020202020204" pitchFamily="7" charset="0"/>
            <a:cs typeface="Arial" panose="020B0604020202020204" pitchFamily="7" charset="0"/>
          </a:endParaRPr>
        </a:p>
      </xdr:txBody>
    </xdr:sp>
    <xdr:clientData/>
  </xdr:twoCellAnchor>
  <xdr:twoCellAnchor>
    <xdr:from>
      <xdr:col>3</xdr:col>
      <xdr:colOff>495300</xdr:colOff>
      <xdr:row>0</xdr:row>
      <xdr:rowOff>64770</xdr:rowOff>
    </xdr:from>
    <xdr:to>
      <xdr:col>13</xdr:col>
      <xdr:colOff>46990</xdr:colOff>
      <xdr:row>6</xdr:row>
      <xdr:rowOff>198120</xdr:rowOff>
    </xdr:to>
    <xdr:sp>
      <xdr:nvSpPr>
        <xdr:cNvPr id="9" name="Text Box 3"/>
        <xdr:cNvSpPr>
          <a:spLocks noChangeArrowheads="1"/>
        </xdr:cNvSpPr>
      </xdr:nvSpPr>
      <xdr:spPr>
        <a:xfrm>
          <a:off x="2295525" y="64770"/>
          <a:ext cx="4009390" cy="1276350"/>
        </a:xfrm>
        <a:prstGeom prst="rect">
          <a:avLst/>
        </a:prstGeom>
        <a:noFill/>
        <a:ln>
          <a:noFill/>
        </a:ln>
        <a:effectLst/>
      </xdr:spPr>
      <xdr:txBody>
        <a:bodyPr vertOverflow="clip" wrap="square" lIns="90000" tIns="45000" rIns="90000" bIns="45000" anchor="ctr" upright="1"/>
        <a:lstStyle/>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DEFENSORIA PÚBLICA DO ESTADO DO PARANÁ</a:t>
          </a:r>
          <a:endParaRPr lang="pt-BR" sz="1100" b="1" u="none" strike="noStrike">
            <a:effectLst/>
            <a:uFillTx/>
            <a:latin typeface="Arial" panose="020B0604020202020204" pitchFamily="7" charset="0"/>
            <a:cs typeface="Arial" panose="020B0604020202020204" pitchFamily="7" charset="0"/>
          </a:endParaRPr>
        </a:p>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DIRETORIA DE ENGENHARIA E ARQUITETURA - DEA</a:t>
          </a:r>
          <a:endParaRPr lang="pt-BR" sz="1100" b="1" u="none" strike="noStrike">
            <a:effectLst/>
            <a:uFillTx/>
            <a:latin typeface="Arial" panose="020B0604020202020204" pitchFamily="7" charset="0"/>
            <a:cs typeface="Arial" panose="020B0604020202020204" pitchFamily="7" charset="0"/>
          </a:endParaRPr>
        </a:p>
        <a:p>
          <a:pPr algn="ctr" rtl="0">
            <a:spcBef>
              <a:spcPts val="600"/>
            </a:spcBef>
            <a:spcAft>
              <a:spcPts val="0"/>
            </a:spcAft>
          </a:pPr>
          <a:endParaRPr lang="pt-BR" sz="1000">
            <a:effectLst/>
            <a:latin typeface="Arial" panose="020B0604020202020204" pitchFamily="7" charset="0"/>
            <a:cs typeface="Arial" panose="020B0604020202020204" pitchFamily="7" charset="0"/>
          </a:endParaRPr>
        </a:p>
      </xdr:txBody>
    </xdr:sp>
    <xdr:clientData/>
  </xdr:twoCellAnchor>
  <mc:AlternateContent xmlns:mc="http://schemas.openxmlformats.org/markup-compatibility/2006">
    <mc:Choice xmlns:a14="http://schemas.microsoft.com/office/drawing/2010/main" Requires="a14">
      <xdr:twoCellAnchor>
        <xdr:from>
          <xdr:col>3</xdr:col>
          <xdr:colOff>0</xdr:colOff>
          <xdr:row>15</xdr:row>
          <xdr:rowOff>0</xdr:rowOff>
        </xdr:from>
        <xdr:to>
          <xdr:col>7</xdr:col>
          <xdr:colOff>190500</xdr:colOff>
          <xdr:row>15</xdr:row>
          <xdr:rowOff>0</xdr:rowOff>
        </xdr:to>
        <xdr:sp>
          <xdr:nvSpPr>
            <xdr:cNvPr id="34823" name="Drop Down 1031" hidden="1">
              <a:extLst>
                <a:ext uri="{63B3BB69-23CF-44E3-9099-C40C66FF867C}">
                  <a14:compatExt spid="_x0000_s34823"/>
                </a:ext>
              </a:extLst>
            </xdr:cNvPr>
            <xdr:cNvSpPr/>
          </xdr:nvSpPr>
          <xdr:spPr>
            <a:xfrm>
              <a:off x="1800225" y="2924175"/>
              <a:ext cx="3248025" cy="0"/>
            </a:xfrm>
            <a:prstGeom prst="rect">
              <a:avLst/>
            </a:prstGeom>
          </xdr:spPr>
        </xdr:sp>
        <xdr:clientData fPrintsWithSheet="0"/>
      </xdr:twoCellAnchor>
    </mc:Choice>
    <mc:Fallback/>
  </mc:AlternateContent>
  <xdr:twoCellAnchor>
    <xdr:from>
      <xdr:col>0</xdr:col>
      <xdr:colOff>114300</xdr:colOff>
      <xdr:row>1</xdr:row>
      <xdr:rowOff>19050</xdr:rowOff>
    </xdr:from>
    <xdr:to>
      <xdr:col>3</xdr:col>
      <xdr:colOff>504825</xdr:colOff>
      <xdr:row>5</xdr:row>
      <xdr:rowOff>104140</xdr:rowOff>
    </xdr:to>
    <xdr:pic>
      <xdr:nvPicPr>
        <xdr:cNvPr id="2" name="Imagem 1"/>
        <xdr:cNvPicPr/>
      </xdr:nvPicPr>
      <xdr:blipFill>
        <a:blip r:embed="rId1"/>
        <a:stretch>
          <a:fillRect/>
        </a:stretch>
      </xdr:blipFill>
      <xdr:spPr>
        <a:xfrm>
          <a:off x="114300" y="209550"/>
          <a:ext cx="2190750" cy="847090"/>
        </a:xfrm>
        <a:prstGeom prst="rect">
          <a:avLst/>
        </a:prstGeom>
        <a:noFill/>
        <a:ln w="0">
          <a:noFill/>
        </a:ln>
      </xdr:spPr>
    </xdr:pic>
    <xdr:clientData/>
  </xdr:twoCellAnchor>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1</xdr:col>
      <xdr:colOff>190500</xdr:colOff>
      <xdr:row>0</xdr:row>
      <xdr:rowOff>123825</xdr:rowOff>
    </xdr:from>
    <xdr:to>
      <xdr:col>5</xdr:col>
      <xdr:colOff>542925</xdr:colOff>
      <xdr:row>1</xdr:row>
      <xdr:rowOff>0</xdr:rowOff>
    </xdr:to>
    <xdr:sp>
      <xdr:nvSpPr>
        <xdr:cNvPr id="2" name="Text Box 3"/>
        <xdr:cNvSpPr>
          <a:spLocks noChangeArrowheads="1"/>
        </xdr:cNvSpPr>
      </xdr:nvSpPr>
      <xdr:spPr>
        <a:xfrm>
          <a:off x="790575" y="123825"/>
          <a:ext cx="2752725" cy="657225"/>
        </a:xfrm>
        <a:prstGeom prst="rect">
          <a:avLst/>
        </a:prstGeom>
        <a:noFill/>
        <a:ln>
          <a:noFill/>
        </a:ln>
        <a:effectLst/>
      </xdr:spPr>
      <xdr:txBody>
        <a:bodyPr vertOverflow="clip" wrap="square" lIns="90000" tIns="45000" rIns="90000" bIns="45000" anchor="t" upright="1"/>
        <a:lstStyle/>
        <a:p>
          <a:pPr algn="ctr" rtl="0">
            <a:defRPr sz="1000"/>
          </a:pPr>
          <a:r>
            <a:rPr lang="pt-BR" sz="1100" b="1" i="0" u="none" strike="noStrike" baseline="0">
              <a:solidFill>
                <a:srgbClr val="000000"/>
              </a:solidFill>
              <a:latin typeface="Arial" panose="020B0604020202020204"/>
              <a:cs typeface="Arial" panose="020B0604020202020204"/>
            </a:rPr>
            <a:t>COMPOSIÇÃO DOS ENCARGOS SOCIAIS BÁSICOS</a:t>
          </a:r>
          <a:endParaRPr lang="pt-BR" sz="1100" b="1" i="0" u="none" strike="noStrike" baseline="0">
            <a:solidFill>
              <a:srgbClr val="000000"/>
            </a:solidFill>
            <a:latin typeface="Arial" panose="020B0604020202020204"/>
            <a:cs typeface="Arial" panose="020B0604020202020204"/>
          </a:endParaRPr>
        </a:p>
        <a:p>
          <a:pPr algn="ctr" rtl="0">
            <a:defRPr sz="1000"/>
          </a:pPr>
          <a:r>
            <a:rPr lang="pt-BR" sz="1100" b="1" i="0" u="none" strike="noStrike" baseline="0">
              <a:solidFill>
                <a:srgbClr val="000000"/>
              </a:solidFill>
              <a:latin typeface="Arial" panose="020B0604020202020204"/>
              <a:cs typeface="Arial" panose="020B0604020202020204"/>
            </a:rPr>
            <a:t>REFERÊNCIA: JANEIRO/2025</a:t>
          </a:r>
          <a:endParaRPr lang="pt-BR" sz="1100" b="1" i="0" u="none" strike="noStrike" baseline="0">
            <a:solidFill>
              <a:srgbClr val="000000"/>
            </a:solidFill>
            <a:latin typeface="Arial" panose="020B0604020202020204"/>
            <a:cs typeface="Arial" panose="020B0604020202020204"/>
          </a:endParaRPr>
        </a:p>
      </xdr:txBody>
    </xdr:sp>
    <xdr:clientData/>
  </xdr:twoCellAnchor>
  <xdr:twoCellAnchor editAs="oneCell">
    <xdr:from>
      <xdr:col>0</xdr:col>
      <xdr:colOff>66675</xdr:colOff>
      <xdr:row>0</xdr:row>
      <xdr:rowOff>47625</xdr:rowOff>
    </xdr:from>
    <xdr:to>
      <xdr:col>1</xdr:col>
      <xdr:colOff>170605</xdr:colOff>
      <xdr:row>1</xdr:row>
      <xdr:rowOff>130575</xdr:rowOff>
    </xdr:to>
    <xdr:pic>
      <xdr:nvPicPr>
        <xdr:cNvPr id="5" name="Imagem 4" descr="1_2_assinaturas_marca_2_reduzida"/>
        <xdr:cNvPicPr>
          <a:picLocks noChangeAspect="1"/>
        </xdr:cNvPicPr>
      </xdr:nvPicPr>
      <xdr:blipFill>
        <a:blip r:embed="rId1">
          <a:extLst>
            <a:ext uri="{28A0092B-C50C-407E-A947-70E740481C1C}">
              <a14:useLocalDpi xmlns:a14="http://schemas.microsoft.com/office/drawing/2010/main" val="0"/>
            </a:ext>
          </a:extLst>
        </a:blip>
        <a:srcRect/>
        <a:stretch>
          <a:fillRect/>
        </a:stretch>
      </xdr:blipFill>
      <xdr:spPr>
        <a:xfrm>
          <a:off x="66675" y="47625"/>
          <a:ext cx="703580" cy="863600"/>
        </a:xfrm>
        <a:prstGeom prst="rect">
          <a:avLst/>
        </a:prstGeom>
        <a:noFill/>
        <a:ln>
          <a:noFill/>
        </a:ln>
      </xdr:spPr>
    </xdr:pic>
    <xdr:clientData/>
  </xdr:twoCellAnchor>
  <xdr:twoCellAnchor editAs="oneCell">
    <xdr:from>
      <xdr:col>5</xdr:col>
      <xdr:colOff>561975</xdr:colOff>
      <xdr:row>0</xdr:row>
      <xdr:rowOff>57150</xdr:rowOff>
    </xdr:from>
    <xdr:to>
      <xdr:col>7</xdr:col>
      <xdr:colOff>774782</xdr:colOff>
      <xdr:row>1</xdr:row>
      <xdr:rowOff>4969</xdr:rowOff>
    </xdr:to>
    <xdr:pic>
      <xdr:nvPicPr>
        <xdr:cNvPr id="7" name="Imagem 6"/>
        <xdr:cNvPicPr/>
      </xdr:nvPicPr>
      <xdr:blipFill>
        <a:blip r:embed="rId2" cstate="print">
          <a:extLst>
            <a:ext uri="{28A0092B-C50C-407E-A947-70E740481C1C}">
              <a14:useLocalDpi xmlns:a14="http://schemas.microsoft.com/office/drawing/2010/main" val="0"/>
            </a:ext>
          </a:extLst>
        </a:blip>
        <a:stretch>
          <a:fillRect/>
        </a:stretch>
      </xdr:blipFill>
      <xdr:spPr>
        <a:xfrm>
          <a:off x="3562350" y="57150"/>
          <a:ext cx="2012950" cy="728345"/>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66675</xdr:colOff>
      <xdr:row>0</xdr:row>
      <xdr:rowOff>0</xdr:rowOff>
    </xdr:from>
    <xdr:to>
      <xdr:col>1</xdr:col>
      <xdr:colOff>1076325</xdr:colOff>
      <xdr:row>0</xdr:row>
      <xdr:rowOff>0</xdr:rowOff>
    </xdr:to>
    <xdr:pic>
      <xdr:nvPicPr>
        <xdr:cNvPr id="44039" name="Figuras 1"/>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6675" y="0"/>
          <a:ext cx="790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xdr:from>
      <xdr:col>5</xdr:col>
      <xdr:colOff>100330</xdr:colOff>
      <xdr:row>0</xdr:row>
      <xdr:rowOff>180340</xdr:rowOff>
    </xdr:from>
    <xdr:to>
      <xdr:col>11</xdr:col>
      <xdr:colOff>560070</xdr:colOff>
      <xdr:row>6</xdr:row>
      <xdr:rowOff>109855</xdr:rowOff>
    </xdr:to>
    <xdr:sp>
      <xdr:nvSpPr>
        <xdr:cNvPr id="10" name="Text Box 3"/>
        <xdr:cNvSpPr>
          <a:spLocks noChangeArrowheads="1"/>
        </xdr:cNvSpPr>
      </xdr:nvSpPr>
      <xdr:spPr>
        <a:xfrm>
          <a:off x="2348230" y="180340"/>
          <a:ext cx="3841115" cy="1072515"/>
        </a:xfrm>
        <a:prstGeom prst="rect">
          <a:avLst/>
        </a:prstGeom>
        <a:noFill/>
        <a:ln>
          <a:noFill/>
        </a:ln>
        <a:effectLst/>
      </xdr:spPr>
      <xdr:txBody>
        <a:bodyPr vertOverflow="clip" wrap="square" lIns="90000" tIns="45000" rIns="90000" bIns="45000" anchor="ctr" upright="1"/>
        <a:lstStyle/>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DEFENSORIA PÚBLICA DO ESTADO DO PARANÁ</a:t>
          </a:r>
          <a:endParaRPr lang="pt-BR" sz="1100" b="1" u="none" strike="noStrike">
            <a:effectLst/>
            <a:uFillTx/>
            <a:latin typeface="Arial" panose="020B0604020202020204" pitchFamily="7" charset="0"/>
            <a:cs typeface="Arial" panose="020B0604020202020204" pitchFamily="7" charset="0"/>
          </a:endParaRPr>
        </a:p>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DIRETORIA DE ENGENHARIA E ARQUITETURA - DEA</a:t>
          </a:r>
          <a:endParaRPr lang="pt-BR" altLang="en-US" sz="1100" b="1" u="none" strike="noStrike">
            <a:effectLst/>
            <a:uFillTx/>
            <a:latin typeface="Arial" panose="020B0604020202020204" pitchFamily="7" charset="0"/>
            <a:cs typeface="Arial" panose="020B0604020202020204" pitchFamily="7" charset="0"/>
          </a:endParaRPr>
        </a:p>
        <a:p>
          <a:pPr algn="ctr" rtl="0">
            <a:spcBef>
              <a:spcPts val="600"/>
            </a:spcBef>
          </a:pPr>
          <a:endParaRPr lang="pt-BR" sz="1200">
            <a:effectLst/>
            <a:latin typeface="+mn-lt"/>
          </a:endParaRPr>
        </a:p>
      </xdr:txBody>
    </xdr:sp>
    <xdr:clientData/>
  </xdr:twoCellAnchor>
  <xdr:twoCellAnchor>
    <xdr:from>
      <xdr:col>0</xdr:col>
      <xdr:colOff>111125</xdr:colOff>
      <xdr:row>1</xdr:row>
      <xdr:rowOff>14605</xdr:rowOff>
    </xdr:from>
    <xdr:to>
      <xdr:col>5</xdr:col>
      <xdr:colOff>53975</xdr:colOff>
      <xdr:row>5</xdr:row>
      <xdr:rowOff>99695</xdr:rowOff>
    </xdr:to>
    <xdr:pic>
      <xdr:nvPicPr>
        <xdr:cNvPr id="2" name="Imagem 1"/>
        <xdr:cNvPicPr/>
      </xdr:nvPicPr>
      <xdr:blipFill>
        <a:blip r:embed="rId2"/>
        <a:stretch>
          <a:fillRect/>
        </a:stretch>
      </xdr:blipFill>
      <xdr:spPr>
        <a:xfrm>
          <a:off x="111125" y="205105"/>
          <a:ext cx="2190750" cy="847090"/>
        </a:xfrm>
        <a:prstGeom prst="rect">
          <a:avLst/>
        </a:prstGeom>
        <a:noFill/>
        <a:ln w="0">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1</xdr:col>
      <xdr:colOff>558800</xdr:colOff>
      <xdr:row>0</xdr:row>
      <xdr:rowOff>67310</xdr:rowOff>
    </xdr:from>
    <xdr:to>
      <xdr:col>6</xdr:col>
      <xdr:colOff>758825</xdr:colOff>
      <xdr:row>6</xdr:row>
      <xdr:rowOff>67310</xdr:rowOff>
    </xdr:to>
    <xdr:sp>
      <xdr:nvSpPr>
        <xdr:cNvPr id="10" name="Text Box 3"/>
        <xdr:cNvSpPr>
          <a:spLocks noChangeArrowheads="1"/>
        </xdr:cNvSpPr>
      </xdr:nvSpPr>
      <xdr:spPr>
        <a:xfrm>
          <a:off x="1444625" y="67310"/>
          <a:ext cx="6962775" cy="971550"/>
        </a:xfrm>
        <a:prstGeom prst="rect">
          <a:avLst/>
        </a:prstGeom>
        <a:noFill/>
        <a:ln w="9525">
          <a:noFill/>
          <a:round/>
        </a:ln>
        <a:effectLst/>
      </xdr:spPr>
      <xdr:txBody>
        <a:bodyPr vertOverflow="clip" wrap="square" lIns="90000" tIns="45000" rIns="90000" bIns="45000" anchor="ctr" upright="1"/>
        <a:lstStyle/>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DEFENSORIA PÚBLICA DO ESTADO DO PARANÁ</a:t>
          </a:r>
          <a:endParaRPr lang="pt-BR" sz="1100" b="1" u="none" strike="noStrike">
            <a:effectLst/>
            <a:uFillTx/>
            <a:latin typeface="Arial" panose="020B0604020202020204" pitchFamily="7" charset="0"/>
            <a:cs typeface="Arial" panose="020B0604020202020204" pitchFamily="7" charset="0"/>
          </a:endParaRPr>
        </a:p>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DIRETORIA DE ENGENHARIA E ARQUITETURA - DEA</a:t>
          </a:r>
          <a:endParaRPr lang="pt-BR">
            <a:effectLst/>
          </a:endParaRPr>
        </a:p>
      </xdr:txBody>
    </xdr:sp>
    <xdr:clientData/>
  </xdr:twoCellAnchor>
  <xdr:twoCellAnchor editAs="oneCell">
    <xdr:from>
      <xdr:col>4</xdr:col>
      <xdr:colOff>791616</xdr:colOff>
      <xdr:row>50</xdr:row>
      <xdr:rowOff>23533</xdr:rowOff>
    </xdr:from>
    <xdr:to>
      <xdr:col>8</xdr:col>
      <xdr:colOff>442714</xdr:colOff>
      <xdr:row>54</xdr:row>
      <xdr:rowOff>90207</xdr:rowOff>
    </xdr:to>
    <xdr:pic>
      <xdr:nvPicPr>
        <xdr:cNvPr id="6" name="Picture 323"/>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944235" y="9744075"/>
          <a:ext cx="374713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190500</xdr:colOff>
      <xdr:row>1</xdr:row>
      <xdr:rowOff>19050</xdr:rowOff>
    </xdr:from>
    <xdr:to>
      <xdr:col>1</xdr:col>
      <xdr:colOff>1495425</xdr:colOff>
      <xdr:row>6</xdr:row>
      <xdr:rowOff>55880</xdr:rowOff>
    </xdr:to>
    <xdr:pic>
      <xdr:nvPicPr>
        <xdr:cNvPr id="2" name="Imagem 1"/>
        <xdr:cNvPicPr/>
      </xdr:nvPicPr>
      <xdr:blipFill>
        <a:blip r:embed="rId2"/>
        <a:stretch>
          <a:fillRect/>
        </a:stretch>
      </xdr:blipFill>
      <xdr:spPr>
        <a:xfrm>
          <a:off x="190500" y="180975"/>
          <a:ext cx="2190750" cy="846455"/>
        </a:xfrm>
        <a:prstGeom prst="rect">
          <a:avLst/>
        </a:prstGeom>
        <a:noFill/>
        <a:ln w="0">
          <a:noFill/>
        </a:ln>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2</xdr:col>
      <xdr:colOff>647700</xdr:colOff>
      <xdr:row>1</xdr:row>
      <xdr:rowOff>41275</xdr:rowOff>
    </xdr:from>
    <xdr:to>
      <xdr:col>7</xdr:col>
      <xdr:colOff>1047115</xdr:colOff>
      <xdr:row>6</xdr:row>
      <xdr:rowOff>31750</xdr:rowOff>
    </xdr:to>
    <xdr:sp>
      <xdr:nvSpPr>
        <xdr:cNvPr id="9" name="Text Box 3"/>
        <xdr:cNvSpPr>
          <a:spLocks noChangeArrowheads="1"/>
        </xdr:cNvSpPr>
      </xdr:nvSpPr>
      <xdr:spPr>
        <a:xfrm>
          <a:off x="1200150" y="98425"/>
          <a:ext cx="6133465" cy="1333500"/>
        </a:xfrm>
        <a:prstGeom prst="rect">
          <a:avLst/>
        </a:prstGeom>
        <a:noFill/>
        <a:ln>
          <a:noFill/>
        </a:ln>
        <a:effectLst/>
      </xdr:spPr>
      <xdr:txBody>
        <a:bodyPr vertOverflow="clip" wrap="square" lIns="90000" tIns="45000" rIns="90000" bIns="45000" anchor="ctr" upright="1"/>
        <a:lstStyle/>
        <a:p>
          <a:pPr algn="ctr">
            <a:lnSpc>
              <a:spcPct val="100000"/>
            </a:lnSpc>
          </a:pPr>
          <a:r>
            <a:rPr lang="pt-BR" b="1">
              <a:solidFill>
                <a:srgbClr val="000000"/>
              </a:solidFill>
              <a:effectLst/>
              <a:uFillTx/>
              <a:latin typeface="Calibri" panose="020F0502020204030204"/>
              <a:ea typeface="Calibri" panose="020F0502020204030204"/>
              <a:sym typeface="+mn-ea"/>
            </a:rPr>
            <a:t>DEFENSORIA PÚBLICA DO ESTADO DO PARANÁ</a:t>
          </a:r>
          <a:endParaRPr lang="pt-BR" sz="1100" b="0" u="none" strike="noStrike">
            <a:effectLst/>
            <a:uFillTx/>
            <a:latin typeface="Times New Roman" panose="02020603050405020304" pitchFamily="12"/>
          </a:endParaRPr>
        </a:p>
        <a:p>
          <a:pPr algn="ctr">
            <a:lnSpc>
              <a:spcPct val="100000"/>
            </a:lnSpc>
          </a:pPr>
          <a:r>
            <a:rPr lang="en-US" b="1">
              <a:solidFill>
                <a:srgbClr val="000000"/>
              </a:solidFill>
              <a:effectLst/>
              <a:uFillTx/>
              <a:latin typeface="Calibri" panose="020F0502020204030204"/>
              <a:ea typeface="Calibri" panose="020F0502020204030204"/>
              <a:sym typeface="+mn-ea"/>
            </a:rPr>
            <a:t>DIRETORIA DE ENGENHARIA E ARQUITETURA</a:t>
          </a:r>
          <a:r>
            <a:rPr lang="pt-BR" altLang="en-US" b="1">
              <a:solidFill>
                <a:srgbClr val="000000"/>
              </a:solidFill>
              <a:effectLst/>
              <a:uFillTx/>
              <a:latin typeface="Calibri" panose="020F0502020204030204"/>
              <a:ea typeface="Calibri" panose="020F0502020204030204"/>
              <a:sym typeface="+mn-ea"/>
            </a:rPr>
            <a:t> - DEA</a:t>
          </a:r>
          <a:endParaRPr lang="pt-BR" altLang="en-US" sz="1100" b="1" u="none" strike="noStrike">
            <a:solidFill>
              <a:srgbClr val="000000"/>
            </a:solidFill>
            <a:effectLst/>
            <a:uFillTx/>
            <a:latin typeface="Calibri" panose="020F0502020204030204"/>
            <a:ea typeface="Calibri" panose="020F0502020204030204"/>
          </a:endParaRPr>
        </a:p>
        <a:p>
          <a:pPr algn="ctr" rtl="0">
            <a:spcBef>
              <a:spcPts val="600"/>
            </a:spcBef>
            <a:spcAft>
              <a:spcPts val="0"/>
            </a:spcAft>
          </a:pPr>
          <a:endParaRPr lang="pt-BR" sz="1000">
            <a:effectLst/>
            <a:latin typeface="Arial" panose="020B0604020202020204" pitchFamily="7" charset="0"/>
            <a:cs typeface="Arial" panose="020B0604020202020204" pitchFamily="7" charset="0"/>
          </a:endParaRPr>
        </a:p>
      </xdr:txBody>
    </xdr:sp>
    <xdr:clientData/>
  </xdr:twoCellAnchor>
  <xdr:twoCellAnchor>
    <xdr:from>
      <xdr:col>1</xdr:col>
      <xdr:colOff>76200</xdr:colOff>
      <xdr:row>1</xdr:row>
      <xdr:rowOff>219075</xdr:rowOff>
    </xdr:from>
    <xdr:to>
      <xdr:col>3</xdr:col>
      <xdr:colOff>1028065</xdr:colOff>
      <xdr:row>4</xdr:row>
      <xdr:rowOff>209550</xdr:rowOff>
    </xdr:to>
    <xdr:pic>
      <xdr:nvPicPr>
        <xdr:cNvPr id="2" name="Imagem 4"/>
        <xdr:cNvPicPr/>
      </xdr:nvPicPr>
      <xdr:blipFill>
        <a:blip r:embed="rId1"/>
        <a:stretch>
          <a:fillRect/>
        </a:stretch>
      </xdr:blipFill>
      <xdr:spPr>
        <a:xfrm>
          <a:off x="133350" y="276225"/>
          <a:ext cx="2190115" cy="847725"/>
        </a:xfrm>
        <a:prstGeom prst="rect">
          <a:avLst/>
        </a:prstGeom>
        <a:noFill/>
        <a:ln w="0">
          <a:noFill/>
        </a:ln>
      </xdr:spPr>
    </xdr:pic>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23</xdr:col>
      <xdr:colOff>114300</xdr:colOff>
      <xdr:row>0</xdr:row>
      <xdr:rowOff>152400</xdr:rowOff>
    </xdr:from>
    <xdr:to>
      <xdr:col>23</xdr:col>
      <xdr:colOff>977016</xdr:colOff>
      <xdr:row>5</xdr:row>
      <xdr:rowOff>144300</xdr:rowOff>
    </xdr:to>
    <xdr:pic>
      <xdr:nvPicPr>
        <xdr:cNvPr id="6" name="Imagem 5" descr="pred_home"/>
        <xdr:cNvPicPr>
          <a:picLocks noChangeAspect="1"/>
        </xdr:cNvPicPr>
      </xdr:nvPicPr>
      <xdr:blipFill>
        <a:blip r:embed="rId1" cstate="print">
          <a:extLst>
            <a:ext uri="{28A0092B-C50C-407E-A947-70E740481C1C}">
              <a14:useLocalDpi xmlns:a14="http://schemas.microsoft.com/office/drawing/2010/main" val="0"/>
            </a:ext>
          </a:extLst>
        </a:blip>
        <a:srcRect/>
        <a:stretch>
          <a:fillRect/>
        </a:stretch>
      </xdr:blipFill>
      <xdr:spPr>
        <a:xfrm>
          <a:off x="23829645" y="152400"/>
          <a:ext cx="862330" cy="791845"/>
        </a:xfrm>
        <a:prstGeom prst="rect">
          <a:avLst/>
        </a:prstGeom>
        <a:noFill/>
        <a:ln>
          <a:noFill/>
        </a:ln>
      </xdr:spPr>
    </xdr:pic>
    <xdr:clientData/>
  </xdr:twoCellAnchor>
  <xdr:twoCellAnchor>
    <xdr:from>
      <xdr:col>0</xdr:col>
      <xdr:colOff>142875</xdr:colOff>
      <xdr:row>0</xdr:row>
      <xdr:rowOff>57150</xdr:rowOff>
    </xdr:from>
    <xdr:to>
      <xdr:col>2</xdr:col>
      <xdr:colOff>846455</xdr:colOff>
      <xdr:row>4</xdr:row>
      <xdr:rowOff>124460</xdr:rowOff>
    </xdr:to>
    <xdr:pic>
      <xdr:nvPicPr>
        <xdr:cNvPr id="2" name="Imagem 4"/>
        <xdr:cNvPicPr/>
      </xdr:nvPicPr>
      <xdr:blipFill>
        <a:blip r:embed="rId2"/>
        <a:stretch>
          <a:fillRect/>
        </a:stretch>
      </xdr:blipFill>
      <xdr:spPr>
        <a:xfrm>
          <a:off x="142875" y="57150"/>
          <a:ext cx="1875155" cy="715010"/>
        </a:xfrm>
        <a:prstGeom prst="rect">
          <a:avLst/>
        </a:prstGeom>
        <a:noFill/>
        <a:ln w="0">
          <a:noFill/>
        </a:ln>
      </xdr:spPr>
    </xdr:pic>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2</xdr:row>
      <xdr:rowOff>95250</xdr:rowOff>
    </xdr:from>
    <xdr:to>
      <xdr:col>1</xdr:col>
      <xdr:colOff>939165</xdr:colOff>
      <xdr:row>6</xdr:row>
      <xdr:rowOff>88265</xdr:rowOff>
    </xdr:to>
    <xdr:pic>
      <xdr:nvPicPr>
        <xdr:cNvPr id="2" name="Imagem 3"/>
        <xdr:cNvPicPr/>
      </xdr:nvPicPr>
      <xdr:blipFill>
        <a:blip r:embed="rId1"/>
        <a:stretch>
          <a:fillRect/>
        </a:stretch>
      </xdr:blipFill>
      <xdr:spPr>
        <a:xfrm>
          <a:off x="0" y="476250"/>
          <a:ext cx="1529715" cy="697865"/>
        </a:xfrm>
        <a:prstGeom prst="rect">
          <a:avLst/>
        </a:prstGeom>
        <a:noFill/>
        <a:ln w="0">
          <a:noFill/>
        </a:ln>
      </xdr:spPr>
    </xdr:pic>
    <xdr:clientData/>
  </xdr:twoCellAnchor>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228600</xdr:colOff>
      <xdr:row>39</xdr:row>
      <xdr:rowOff>0</xdr:rowOff>
    </xdr:from>
    <xdr:to>
      <xdr:col>1</xdr:col>
      <xdr:colOff>638175</xdr:colOff>
      <xdr:row>39</xdr:row>
      <xdr:rowOff>0</xdr:rowOff>
    </xdr:to>
    <xdr:pic>
      <xdr:nvPicPr>
        <xdr:cNvPr id="33022" name="Picture 1278"/>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228600" y="6793865"/>
          <a:ext cx="7239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800100</xdr:colOff>
      <xdr:row>2</xdr:row>
      <xdr:rowOff>50800</xdr:rowOff>
    </xdr:from>
    <xdr:to>
      <xdr:col>19</xdr:col>
      <xdr:colOff>0</xdr:colOff>
      <xdr:row>8</xdr:row>
      <xdr:rowOff>107950</xdr:rowOff>
    </xdr:to>
    <xdr:sp>
      <xdr:nvSpPr>
        <xdr:cNvPr id="8" name="Text Box 3"/>
        <xdr:cNvSpPr>
          <a:spLocks noChangeArrowheads="1"/>
        </xdr:cNvSpPr>
      </xdr:nvSpPr>
      <xdr:spPr>
        <a:xfrm>
          <a:off x="1114425" y="555625"/>
          <a:ext cx="14963775" cy="1276350"/>
        </a:xfrm>
        <a:prstGeom prst="rect">
          <a:avLst/>
        </a:prstGeom>
        <a:noFill/>
        <a:ln w="9525">
          <a:noFill/>
          <a:round/>
        </a:ln>
        <a:effectLst/>
      </xdr:spPr>
      <xdr:txBody>
        <a:bodyPr vertOverflow="clip" wrap="square" lIns="90000" tIns="45000" rIns="90000" bIns="45000" anchor="ctr" upright="1"/>
        <a:lstStyle/>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DEFENSORIA PÚBLICA DO ESTADO DO PARANÁ</a:t>
          </a:r>
          <a:endParaRPr lang="pt-BR" sz="1100" b="1" u="none" strike="noStrike">
            <a:effectLst/>
            <a:uFillTx/>
            <a:latin typeface="Arial" panose="020B0604020202020204" pitchFamily="7" charset="0"/>
            <a:cs typeface="Arial" panose="020B0604020202020204" pitchFamily="7" charset="0"/>
          </a:endParaRPr>
        </a:p>
        <a:p>
          <a:pPr algn="ctr">
            <a:lnSpc>
              <a:spcPct val="100000"/>
            </a:lnSpc>
            <a:spcBef>
              <a:spcPts val="600"/>
            </a:spcBef>
          </a:pPr>
          <a:r>
            <a:rPr lang="pt-BR" b="1">
              <a:effectLst/>
              <a:uFillTx/>
              <a:latin typeface="Arial" panose="020B0604020202020204" pitchFamily="7" charset="0"/>
              <a:cs typeface="Arial" panose="020B0604020202020204" pitchFamily="7" charset="0"/>
              <a:sym typeface="+mn-ea"/>
            </a:rPr>
            <a:t>DIRETORIA DE ENGENHARIA E ARQUITETURA - DEA</a:t>
          </a:r>
          <a:endParaRPr lang="pt-BR" sz="1100" b="1" u="none" strike="noStrike">
            <a:effectLst/>
            <a:uFillTx/>
            <a:latin typeface="Arial" panose="020B0604020202020204" pitchFamily="7" charset="0"/>
            <a:cs typeface="Arial" panose="020B0604020202020204" pitchFamily="7" charset="0"/>
          </a:endParaRPr>
        </a:p>
        <a:p>
          <a:pPr algn="ctr" rtl="0">
            <a:spcBef>
              <a:spcPts val="600"/>
            </a:spcBef>
          </a:pPr>
          <a:endParaRPr lang="pt-BR">
            <a:effectLst/>
          </a:endParaRPr>
        </a:p>
        <a:p>
          <a:pPr algn="ctr" rtl="0">
            <a:spcBef>
              <a:spcPts val="600"/>
            </a:spcBef>
          </a:pPr>
          <a:endParaRPr lang="pt-BR">
            <a:effectLst/>
          </a:endParaRPr>
        </a:p>
      </xdr:txBody>
    </xdr:sp>
    <xdr:clientData/>
  </xdr:twoCellAnchor>
  <xdr:twoCellAnchor>
    <xdr:from>
      <xdr:col>0</xdr:col>
      <xdr:colOff>157480</xdr:colOff>
      <xdr:row>2</xdr:row>
      <xdr:rowOff>20320</xdr:rowOff>
    </xdr:from>
    <xdr:to>
      <xdr:col>1</xdr:col>
      <xdr:colOff>2144395</xdr:colOff>
      <xdr:row>7</xdr:row>
      <xdr:rowOff>3175</xdr:rowOff>
    </xdr:to>
    <xdr:pic>
      <xdr:nvPicPr>
        <xdr:cNvPr id="2" name="Imagem 5"/>
        <xdr:cNvPicPr/>
      </xdr:nvPicPr>
      <xdr:blipFill>
        <a:blip r:embed="rId2"/>
        <a:stretch>
          <a:fillRect/>
        </a:stretch>
      </xdr:blipFill>
      <xdr:spPr>
        <a:xfrm>
          <a:off x="157480" y="525145"/>
          <a:ext cx="2301240" cy="992505"/>
        </a:xfrm>
        <a:prstGeom prst="rect">
          <a:avLst/>
        </a:prstGeom>
        <a:noFill/>
        <a:ln w="0">
          <a:noFill/>
        </a:ln>
      </xdr:spPr>
    </xdr:pic>
    <xdr:clientData/>
  </xdr:twoCellAnchor>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1</xdr:col>
      <xdr:colOff>76201</xdr:colOff>
      <xdr:row>0</xdr:row>
      <xdr:rowOff>133350</xdr:rowOff>
    </xdr:from>
    <xdr:to>
      <xdr:col>5</xdr:col>
      <xdr:colOff>523875</xdr:colOff>
      <xdr:row>0</xdr:row>
      <xdr:rowOff>742950</xdr:rowOff>
    </xdr:to>
    <xdr:sp>
      <xdr:nvSpPr>
        <xdr:cNvPr id="10" name="Text Box 3"/>
        <xdr:cNvSpPr>
          <a:spLocks noChangeArrowheads="1"/>
        </xdr:cNvSpPr>
      </xdr:nvSpPr>
      <xdr:spPr>
        <a:xfrm>
          <a:off x="857250" y="133350"/>
          <a:ext cx="3571875" cy="609600"/>
        </a:xfrm>
        <a:prstGeom prst="rect">
          <a:avLst/>
        </a:prstGeom>
        <a:noFill/>
        <a:ln>
          <a:noFill/>
        </a:ln>
        <a:effectLst/>
      </xdr:spPr>
      <xdr:txBody>
        <a:bodyPr vertOverflow="clip" wrap="square" lIns="90000" tIns="45000" rIns="90000" bIns="45000" anchor="t" upright="1"/>
        <a:lstStyle/>
        <a:p>
          <a:pPr algn="ctr" rtl="0">
            <a:defRPr sz="1000"/>
          </a:pPr>
          <a:r>
            <a:rPr lang="pt-BR" sz="1200" b="1" i="0" u="none" strike="noStrike" baseline="0">
              <a:solidFill>
                <a:srgbClr val="000000"/>
              </a:solidFill>
              <a:latin typeface="Arial" panose="020B0604020202020204"/>
              <a:cs typeface="Arial" panose="020B0604020202020204"/>
            </a:rPr>
            <a:t>DECLARAÇÃO DE  RESPONSABILIDADE E DE LIBERAÇÃO DOS DIREITOS AUTORAIS</a:t>
          </a:r>
          <a:endParaRPr lang="pt-BR" sz="1200" b="1" i="0" u="none" strike="noStrike" baseline="0">
            <a:solidFill>
              <a:srgbClr val="000000"/>
            </a:solidFill>
            <a:latin typeface="Arial" panose="020B0604020202020204"/>
            <a:cs typeface="Arial" panose="020B0604020202020204"/>
          </a:endParaRPr>
        </a:p>
      </xdr:txBody>
    </xdr:sp>
    <xdr:clientData/>
  </xdr:twoCellAnchor>
  <xdr:twoCellAnchor editAs="oneCell">
    <xdr:from>
      <xdr:col>0</xdr:col>
      <xdr:colOff>95250</xdr:colOff>
      <xdr:row>0</xdr:row>
      <xdr:rowOff>76200</xdr:rowOff>
    </xdr:from>
    <xdr:to>
      <xdr:col>1</xdr:col>
      <xdr:colOff>27730</xdr:colOff>
      <xdr:row>1</xdr:row>
      <xdr:rowOff>159150</xdr:rowOff>
    </xdr:to>
    <xdr:pic>
      <xdr:nvPicPr>
        <xdr:cNvPr id="11" name="Imagem 10" descr="1_2_assinaturas_marca_2_reduzida"/>
        <xdr:cNvPicPr>
          <a:picLocks noChangeAspect="1"/>
        </xdr:cNvPicPr>
      </xdr:nvPicPr>
      <xdr:blipFill>
        <a:blip r:embed="rId1">
          <a:extLst>
            <a:ext uri="{28A0092B-C50C-407E-A947-70E740481C1C}">
              <a14:useLocalDpi xmlns:a14="http://schemas.microsoft.com/office/drawing/2010/main" val="0"/>
            </a:ext>
          </a:extLst>
        </a:blip>
        <a:srcRect/>
        <a:stretch>
          <a:fillRect/>
        </a:stretch>
      </xdr:blipFill>
      <xdr:spPr>
        <a:xfrm>
          <a:off x="95250" y="76200"/>
          <a:ext cx="713105" cy="863600"/>
        </a:xfrm>
        <a:prstGeom prst="rect">
          <a:avLst/>
        </a:prstGeom>
        <a:noFill/>
        <a:ln>
          <a:noFill/>
        </a:ln>
      </xdr:spPr>
    </xdr:pic>
    <xdr:clientData/>
  </xdr:twoCellAnchor>
  <xdr:twoCellAnchor editAs="oneCell">
    <xdr:from>
      <xdr:col>5</xdr:col>
      <xdr:colOff>504825</xdr:colOff>
      <xdr:row>0</xdr:row>
      <xdr:rowOff>76201</xdr:rowOff>
    </xdr:from>
    <xdr:to>
      <xdr:col>7</xdr:col>
      <xdr:colOff>713064</xdr:colOff>
      <xdr:row>0</xdr:row>
      <xdr:rowOff>666751</xdr:rowOff>
    </xdr:to>
    <xdr:pic>
      <xdr:nvPicPr>
        <xdr:cNvPr id="12" name="Imagem 11"/>
        <xdr:cNvPicPr/>
      </xdr:nvPicPr>
      <xdr:blipFill>
        <a:blip r:embed="rId2" cstate="print">
          <a:extLst>
            <a:ext uri="{28A0092B-C50C-407E-A947-70E740481C1C}">
              <a14:useLocalDpi xmlns:a14="http://schemas.microsoft.com/office/drawing/2010/main" val="0"/>
            </a:ext>
          </a:extLst>
        </a:blip>
        <a:stretch>
          <a:fillRect/>
        </a:stretch>
      </xdr:blipFill>
      <xdr:spPr>
        <a:xfrm>
          <a:off x="4410075" y="76200"/>
          <a:ext cx="1769745" cy="590550"/>
        </a:xfrm>
        <a:prstGeom prst="rect">
          <a:avLst/>
        </a:prstGeom>
      </xdr:spPr>
    </xdr:pic>
    <xdr:clientData/>
  </xdr:twoCellAnchor>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0</xdr:col>
      <xdr:colOff>123825</xdr:colOff>
      <xdr:row>0</xdr:row>
      <xdr:rowOff>9525</xdr:rowOff>
    </xdr:from>
    <xdr:to>
      <xdr:col>3</xdr:col>
      <xdr:colOff>55245</xdr:colOff>
      <xdr:row>3</xdr:row>
      <xdr:rowOff>116205</xdr:rowOff>
    </xdr:to>
    <xdr:pic>
      <xdr:nvPicPr>
        <xdr:cNvPr id="2" name="Imagem 5"/>
        <xdr:cNvPicPr/>
      </xdr:nvPicPr>
      <xdr:blipFill>
        <a:blip r:embed="rId1"/>
        <a:stretch>
          <a:fillRect/>
        </a:stretch>
      </xdr:blipFill>
      <xdr:spPr>
        <a:xfrm>
          <a:off x="123825" y="9525"/>
          <a:ext cx="1960245" cy="649605"/>
        </a:xfrm>
        <a:prstGeom prst="rect">
          <a:avLst/>
        </a:prstGeom>
        <a:noFill/>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c388736\servidor$\Documents%20and%20Settings\cc72\Meus%20documentos\Downloads\Para&#237;so%20do%20Norte\Para&#237;so%20do%20Norte%20(v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g-dpp-gco\PLAN-2017\Seju\Seju%20-%20Preven&#231;&#227;o%20de%20Inc&#234;ndio\CA%2070-2014\Cense%20Ponta%20Grossa\dg-dpp-gco-publico\Arquivos%20para%20o%20site\Folha%20de%20Fechament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ILHA MEDIÇÃO COMPLETA"/>
      <sheetName val="CRONOGRAMA"/>
      <sheetName val="Relatório"/>
      <sheetName val="Parecer Gerado"/>
      <sheetName val="PARECERES"/>
      <sheetName val="HISTÓRICO DE PARECERES"/>
      <sheetName val=" "/>
      <sheetName val="FOLHA FECHAMENTO"/>
      <sheetName val="PLANILHA_MEDIÇÃO_COMPLETA"/>
      <sheetName val="Parecer_Gerado"/>
      <sheetName val="HISTÓRICO_DE_PARECERES"/>
      <sheetName val="_"/>
      <sheetName val="PLANILHA_MEDIÇÃO_COMPLETA1"/>
      <sheetName val="Parecer_Gerado1"/>
      <sheetName val="HISTÓRICO_DE_PARECERES1"/>
      <sheetName val="_1"/>
      <sheetName val="Auxiliar FxF"/>
      <sheetName val="cotações"/>
      <sheetName val="insumos"/>
      <sheetName val="serviços"/>
      <sheetName val="Teor"/>
      <sheetName val="compo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OLHA FECHAMENTO"/>
    </sheetNames>
    <sheetDataSet>
      <sheetData sheetId="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2">
    <pageSetUpPr fitToPage="1"/>
  </sheetPr>
  <dimension ref="A2:U407"/>
  <sheetViews>
    <sheetView view="pageBreakPreview" zoomScaleNormal="100" workbookViewId="0">
      <selection activeCell="K44" sqref="K44"/>
    </sheetView>
  </sheetViews>
  <sheetFormatPr defaultColWidth="9" defaultRowHeight="15"/>
  <cols>
    <col min="1" max="4" width="9" style="101" customWidth="1"/>
    <col min="5" max="6" width="9" style="761" customWidth="1"/>
    <col min="7" max="7" width="18.8571428571429" style="761" customWidth="1"/>
    <col min="8" max="8" width="3.57142857142857" style="761" customWidth="1"/>
    <col min="9" max="9" width="2.85714285714286" style="761" customWidth="1"/>
    <col min="10" max="10" width="3.57142857142857" style="761" customWidth="1"/>
    <col min="11" max="11" width="3.57142857142857" style="762" customWidth="1"/>
    <col min="12" max="12" width="3.85714285714286" style="762" customWidth="1"/>
    <col min="13" max="13" width="3.57142857142857" style="762" customWidth="1"/>
    <col min="14" max="15" width="3.57142857142857" style="101" customWidth="1"/>
    <col min="16" max="17" width="9" style="101" customWidth="1"/>
    <col min="21" max="21" width="30" style="625" hidden="1" customWidth="1"/>
  </cols>
  <sheetData>
    <row r="2" spans="21:21">
      <c r="U2" s="806" t="s">
        <v>0</v>
      </c>
    </row>
    <row r="3" spans="21:21">
      <c r="U3" s="806" t="s">
        <v>1</v>
      </c>
    </row>
    <row r="4" spans="21:21">
      <c r="U4" s="806" t="s">
        <v>2</v>
      </c>
    </row>
    <row r="5" spans="21:21">
      <c r="U5" s="806" t="s">
        <v>3</v>
      </c>
    </row>
    <row r="6" spans="21:21">
      <c r="U6" s="806" t="s">
        <v>4</v>
      </c>
    </row>
    <row r="7" ht="15.75" spans="1:21">
      <c r="A7" s="763"/>
      <c r="B7" s="763"/>
      <c r="C7" s="763"/>
      <c r="D7" s="763"/>
      <c r="E7" s="764"/>
      <c r="F7" s="764"/>
      <c r="G7" s="764"/>
      <c r="H7" s="764"/>
      <c r="I7" s="764"/>
      <c r="J7" s="764"/>
      <c r="K7" s="789"/>
      <c r="L7" s="789"/>
      <c r="M7" s="789"/>
      <c r="N7" s="763"/>
      <c r="O7" s="763"/>
      <c r="P7" s="763"/>
      <c r="U7" s="806" t="s">
        <v>5</v>
      </c>
    </row>
    <row r="8" ht="15.75" spans="1:21">
      <c r="A8" s="765"/>
      <c r="B8" s="766"/>
      <c r="C8" s="766"/>
      <c r="D8" s="766"/>
      <c r="E8" s="767"/>
      <c r="F8" s="767"/>
      <c r="G8" s="767"/>
      <c r="H8" s="767"/>
      <c r="I8" s="767"/>
      <c r="J8" s="767"/>
      <c r="K8" s="790"/>
      <c r="L8" s="790"/>
      <c r="M8" s="790"/>
      <c r="N8" s="766"/>
      <c r="O8" s="766"/>
      <c r="P8" s="791"/>
      <c r="U8" s="806" t="s">
        <v>6</v>
      </c>
    </row>
    <row r="9" spans="1:21">
      <c r="A9" s="765"/>
      <c r="B9" s="766"/>
      <c r="C9" s="766"/>
      <c r="D9" s="766"/>
      <c r="E9" s="767"/>
      <c r="F9" s="767"/>
      <c r="G9" s="767"/>
      <c r="H9" s="767"/>
      <c r="I9" s="767"/>
      <c r="J9" s="767"/>
      <c r="K9" s="790"/>
      <c r="L9" s="790"/>
      <c r="M9" s="790"/>
      <c r="N9" s="766"/>
      <c r="O9" s="766"/>
      <c r="P9" s="791"/>
      <c r="U9" s="806" t="s">
        <v>7</v>
      </c>
    </row>
    <row r="10" ht="15.75" spans="1:21">
      <c r="A10" s="765"/>
      <c r="B10" s="768" t="s">
        <v>8</v>
      </c>
      <c r="C10" s="766"/>
      <c r="D10" s="766"/>
      <c r="E10" s="767"/>
      <c r="F10" s="767"/>
      <c r="G10" s="767"/>
      <c r="H10" s="767"/>
      <c r="I10" s="767"/>
      <c r="J10" s="767"/>
      <c r="K10" s="790"/>
      <c r="L10" s="790"/>
      <c r="M10" s="790"/>
      <c r="N10" s="766"/>
      <c r="O10" s="766"/>
      <c r="P10" s="791"/>
      <c r="U10" s="806" t="s">
        <v>9</v>
      </c>
    </row>
    <row r="11" spans="1:21">
      <c r="A11" s="765"/>
      <c r="B11" s="769"/>
      <c r="C11" s="766"/>
      <c r="D11" s="766"/>
      <c r="E11" s="767"/>
      <c r="F11" s="767"/>
      <c r="G11" s="767"/>
      <c r="H11" s="767"/>
      <c r="I11" s="767"/>
      <c r="J11" s="767"/>
      <c r="K11" s="790"/>
      <c r="L11" s="790"/>
      <c r="M11" s="790"/>
      <c r="N11" s="766"/>
      <c r="O11" s="766"/>
      <c r="P11" s="791"/>
      <c r="U11" s="806" t="s">
        <v>10</v>
      </c>
    </row>
    <row r="12" ht="15.75" spans="1:21">
      <c r="A12" s="765"/>
      <c r="B12" s="770" t="s">
        <v>11</v>
      </c>
      <c r="C12" s="763"/>
      <c r="D12" s="771" t="s">
        <v>12</v>
      </c>
      <c r="E12" s="771"/>
      <c r="F12" s="771"/>
      <c r="G12" s="771"/>
      <c r="H12" s="771"/>
      <c r="I12" s="771"/>
      <c r="J12" s="771"/>
      <c r="K12" s="792" t="s">
        <v>13</v>
      </c>
      <c r="L12" s="792"/>
      <c r="M12" s="793" t="s">
        <v>14</v>
      </c>
      <c r="N12" s="793"/>
      <c r="O12" s="793"/>
      <c r="P12" s="791"/>
      <c r="U12" s="806" t="s">
        <v>10</v>
      </c>
    </row>
    <row r="13" ht="15.75" spans="1:21">
      <c r="A13" s="765"/>
      <c r="B13" s="769"/>
      <c r="C13" s="766"/>
      <c r="D13" s="766"/>
      <c r="E13" s="767"/>
      <c r="F13" s="767"/>
      <c r="G13" s="767"/>
      <c r="H13" s="767"/>
      <c r="I13" s="767"/>
      <c r="J13" s="767"/>
      <c r="K13" s="790"/>
      <c r="L13" s="790"/>
      <c r="M13" s="790"/>
      <c r="N13" s="766"/>
      <c r="O13" s="766"/>
      <c r="P13" s="791"/>
      <c r="U13" s="806" t="s">
        <v>15</v>
      </c>
    </row>
    <row r="14" ht="15.75" spans="1:21">
      <c r="A14" s="765"/>
      <c r="B14" s="770" t="s">
        <v>16</v>
      </c>
      <c r="C14" s="763"/>
      <c r="D14" s="772" t="s">
        <v>17</v>
      </c>
      <c r="E14" s="772"/>
      <c r="F14" s="772"/>
      <c r="G14" s="772"/>
      <c r="H14" s="772"/>
      <c r="I14" s="772"/>
      <c r="J14" s="772"/>
      <c r="K14" s="772"/>
      <c r="L14" s="772"/>
      <c r="M14" s="772"/>
      <c r="N14" s="772"/>
      <c r="O14" s="772"/>
      <c r="P14" s="791"/>
      <c r="U14" s="806" t="s">
        <v>18</v>
      </c>
    </row>
    <row r="15" ht="15.75" spans="1:21">
      <c r="A15" s="765"/>
      <c r="B15" s="769"/>
      <c r="C15" s="766"/>
      <c r="D15" s="773"/>
      <c r="E15" s="774"/>
      <c r="F15" s="774"/>
      <c r="G15" s="774"/>
      <c r="H15" s="774"/>
      <c r="I15" s="774"/>
      <c r="J15" s="774"/>
      <c r="K15" s="794"/>
      <c r="L15" s="794"/>
      <c r="M15" s="794"/>
      <c r="N15" s="766"/>
      <c r="O15" s="766"/>
      <c r="P15" s="791"/>
      <c r="U15" s="806" t="s">
        <v>19</v>
      </c>
    </row>
    <row r="16" ht="15.75" spans="1:21">
      <c r="A16" s="765"/>
      <c r="B16" s="770" t="s">
        <v>20</v>
      </c>
      <c r="C16" s="763"/>
      <c r="D16" s="772" t="s">
        <v>21</v>
      </c>
      <c r="E16" s="772"/>
      <c r="F16" s="772"/>
      <c r="G16" s="772"/>
      <c r="H16" s="775" t="s">
        <v>22</v>
      </c>
      <c r="I16" s="775"/>
      <c r="J16" s="775"/>
      <c r="K16" s="775"/>
      <c r="L16" s="775"/>
      <c r="M16" s="795">
        <f>IF('FOLHA FECHAMENTO'!H28&lt;&gt;" ",'FOLHA FECHAMENTO'!H28," ")</f>
        <v>0</v>
      </c>
      <c r="N16" s="795"/>
      <c r="O16" s="795"/>
      <c r="P16" s="796"/>
      <c r="U16" s="806" t="s">
        <v>23</v>
      </c>
    </row>
    <row r="17" ht="15.75" spans="1:21">
      <c r="A17" s="765"/>
      <c r="B17" s="769"/>
      <c r="C17" s="766"/>
      <c r="D17" s="773"/>
      <c r="E17" s="774"/>
      <c r="F17" s="774"/>
      <c r="G17" s="774"/>
      <c r="H17" s="774"/>
      <c r="I17" s="774"/>
      <c r="J17" s="774"/>
      <c r="K17" s="794"/>
      <c r="L17" s="794"/>
      <c r="M17" s="794"/>
      <c r="N17" s="766"/>
      <c r="O17" s="766"/>
      <c r="P17" s="791"/>
      <c r="U17" s="806" t="s">
        <v>24</v>
      </c>
    </row>
    <row r="18" ht="15.75" spans="1:21">
      <c r="A18" s="765"/>
      <c r="B18" s="770" t="s">
        <v>25</v>
      </c>
      <c r="C18" s="763"/>
      <c r="D18" s="776">
        <v>6670.43</v>
      </c>
      <c r="E18" s="776"/>
      <c r="F18" s="776"/>
      <c r="G18" s="769"/>
      <c r="H18" s="777" t="s">
        <v>26</v>
      </c>
      <c r="I18" s="777"/>
      <c r="J18" s="777"/>
      <c r="K18" s="777"/>
      <c r="L18" s="777"/>
      <c r="M18" s="797">
        <f>IF(D18&lt;&gt;"",M16/D18," ")</f>
        <v>0</v>
      </c>
      <c r="N18" s="797"/>
      <c r="O18" s="797"/>
      <c r="P18" s="798"/>
      <c r="U18" s="806" t="s">
        <v>27</v>
      </c>
    </row>
    <row r="19" ht="15.75" spans="1:21">
      <c r="A19" s="765"/>
      <c r="B19" s="766"/>
      <c r="C19" s="766"/>
      <c r="D19" s="766"/>
      <c r="E19" s="767"/>
      <c r="F19" s="767"/>
      <c r="G19" s="767"/>
      <c r="H19" s="767"/>
      <c r="I19" s="767"/>
      <c r="J19" s="767"/>
      <c r="K19" s="790"/>
      <c r="L19" s="790"/>
      <c r="M19" s="790"/>
      <c r="N19" s="766"/>
      <c r="O19" s="766"/>
      <c r="P19" s="791"/>
      <c r="U19" s="806" t="s">
        <v>28</v>
      </c>
    </row>
    <row r="20" ht="15.75" spans="1:21">
      <c r="A20" s="765"/>
      <c r="B20" s="770" t="s">
        <v>29</v>
      </c>
      <c r="C20" s="763"/>
      <c r="D20" s="778"/>
      <c r="E20" s="778"/>
      <c r="F20" s="778"/>
      <c r="G20" s="767"/>
      <c r="H20" s="767"/>
      <c r="I20" s="767"/>
      <c r="J20" s="767"/>
      <c r="K20" s="790"/>
      <c r="L20" s="790"/>
      <c r="M20" s="790"/>
      <c r="N20" s="766"/>
      <c r="O20" s="766"/>
      <c r="P20" s="791"/>
      <c r="U20" s="806" t="s">
        <v>30</v>
      </c>
    </row>
    <row r="21" ht="15.75" spans="1:21">
      <c r="A21" s="765"/>
      <c r="B21" s="766"/>
      <c r="C21" s="766"/>
      <c r="D21" s="766"/>
      <c r="E21" s="767"/>
      <c r="F21" s="767"/>
      <c r="G21" s="767"/>
      <c r="H21" s="767"/>
      <c r="I21" s="767"/>
      <c r="J21" s="767"/>
      <c r="K21" s="790"/>
      <c r="L21" s="790"/>
      <c r="M21" s="790"/>
      <c r="N21" s="766"/>
      <c r="O21" s="766"/>
      <c r="P21" s="791"/>
      <c r="U21" s="806" t="s">
        <v>31</v>
      </c>
    </row>
    <row r="22" ht="15.75" spans="1:21">
      <c r="A22" s="765"/>
      <c r="B22" s="768" t="s">
        <v>32</v>
      </c>
      <c r="C22" s="779"/>
      <c r="D22" s="779"/>
      <c r="E22" s="767"/>
      <c r="F22" s="767"/>
      <c r="G22" s="767"/>
      <c r="H22" s="767"/>
      <c r="I22" s="767"/>
      <c r="J22" s="767"/>
      <c r="K22" s="790"/>
      <c r="L22" s="790"/>
      <c r="M22" s="799"/>
      <c r="N22" s="799"/>
      <c r="O22" s="799"/>
      <c r="P22" s="800"/>
      <c r="U22" s="806" t="s">
        <v>33</v>
      </c>
    </row>
    <row r="23" spans="1:21">
      <c r="A23" s="765"/>
      <c r="B23" s="769"/>
      <c r="C23" s="766"/>
      <c r="D23" s="766"/>
      <c r="E23" s="767"/>
      <c r="F23" s="767"/>
      <c r="G23" s="767"/>
      <c r="H23" s="767"/>
      <c r="I23" s="767"/>
      <c r="J23" s="767"/>
      <c r="K23" s="790"/>
      <c r="L23" s="790"/>
      <c r="M23" s="790"/>
      <c r="N23" s="766"/>
      <c r="O23" s="766"/>
      <c r="P23" s="791"/>
      <c r="U23" s="806" t="s">
        <v>34</v>
      </c>
    </row>
    <row r="24" ht="15.75" spans="1:21">
      <c r="A24" s="765"/>
      <c r="B24" s="770" t="s">
        <v>35</v>
      </c>
      <c r="C24" s="763"/>
      <c r="D24" s="780"/>
      <c r="E24" s="780"/>
      <c r="F24" s="780"/>
      <c r="G24" s="780"/>
      <c r="H24" s="780"/>
      <c r="I24" s="780"/>
      <c r="J24" s="780"/>
      <c r="K24" s="780"/>
      <c r="L24" s="780"/>
      <c r="M24" s="780"/>
      <c r="N24" s="780"/>
      <c r="O24" s="780"/>
      <c r="P24" s="791"/>
      <c r="U24" s="806" t="s">
        <v>36</v>
      </c>
    </row>
    <row r="25" ht="15.75" spans="1:21">
      <c r="A25" s="765"/>
      <c r="B25" s="769"/>
      <c r="C25" s="766"/>
      <c r="D25" s="766"/>
      <c r="E25" s="767"/>
      <c r="F25" s="767"/>
      <c r="G25" s="767"/>
      <c r="H25" s="767"/>
      <c r="I25" s="767"/>
      <c r="J25" s="767"/>
      <c r="K25" s="790"/>
      <c r="L25" s="790"/>
      <c r="M25" s="790"/>
      <c r="N25" s="766"/>
      <c r="O25" s="766"/>
      <c r="P25" s="791"/>
      <c r="U25" s="806" t="s">
        <v>37</v>
      </c>
    </row>
    <row r="26" ht="15.75" spans="1:21">
      <c r="A26" s="765"/>
      <c r="B26" s="770" t="s">
        <v>38</v>
      </c>
      <c r="C26" s="763"/>
      <c r="D26" s="780"/>
      <c r="E26" s="780"/>
      <c r="F26" s="780"/>
      <c r="G26" s="780"/>
      <c r="H26" s="780"/>
      <c r="I26" s="780"/>
      <c r="J26" s="780"/>
      <c r="K26" s="780"/>
      <c r="L26" s="780"/>
      <c r="M26" s="780"/>
      <c r="N26" s="780"/>
      <c r="O26" s="780"/>
      <c r="P26" s="791"/>
      <c r="U26" s="806" t="s">
        <v>39</v>
      </c>
    </row>
    <row r="27" ht="15.75" spans="1:21">
      <c r="A27" s="765"/>
      <c r="B27" s="769"/>
      <c r="C27" s="766"/>
      <c r="D27" s="766"/>
      <c r="E27" s="767"/>
      <c r="F27" s="767"/>
      <c r="G27" s="767"/>
      <c r="H27" s="767"/>
      <c r="I27" s="767"/>
      <c r="J27" s="767"/>
      <c r="K27" s="790"/>
      <c r="L27" s="790"/>
      <c r="M27" s="790"/>
      <c r="N27" s="766"/>
      <c r="O27" s="766"/>
      <c r="P27" s="791"/>
      <c r="U27" s="806" t="s">
        <v>40</v>
      </c>
    </row>
    <row r="28" ht="15.75" spans="1:21">
      <c r="A28" s="765"/>
      <c r="B28" s="770" t="s">
        <v>41</v>
      </c>
      <c r="C28" s="763"/>
      <c r="D28" s="780"/>
      <c r="E28" s="780"/>
      <c r="F28" s="780"/>
      <c r="G28" s="780"/>
      <c r="H28" s="780"/>
      <c r="I28" s="780"/>
      <c r="J28" s="780"/>
      <c r="K28" s="780"/>
      <c r="L28" s="780"/>
      <c r="M28" s="780"/>
      <c r="N28" s="780"/>
      <c r="O28" s="780"/>
      <c r="P28" s="791"/>
      <c r="U28" s="806" t="s">
        <v>42</v>
      </c>
    </row>
    <row r="29" ht="15.75" spans="1:21">
      <c r="A29" s="765"/>
      <c r="B29" s="769"/>
      <c r="C29" s="766"/>
      <c r="D29" s="766"/>
      <c r="E29" s="774"/>
      <c r="F29" s="774"/>
      <c r="G29" s="774"/>
      <c r="H29" s="774"/>
      <c r="I29" s="774"/>
      <c r="J29" s="774"/>
      <c r="K29" s="794"/>
      <c r="L29" s="794"/>
      <c r="M29" s="794"/>
      <c r="N29" s="766"/>
      <c r="O29" s="766"/>
      <c r="P29" s="791"/>
      <c r="U29" s="806" t="s">
        <v>43</v>
      </c>
    </row>
    <row r="30" ht="15.75" spans="1:21">
      <c r="A30" s="765"/>
      <c r="B30" s="770" t="s">
        <v>44</v>
      </c>
      <c r="C30" s="763"/>
      <c r="D30" s="781"/>
      <c r="E30" s="781"/>
      <c r="F30" s="781"/>
      <c r="G30" s="781"/>
      <c r="H30" s="781"/>
      <c r="I30" s="781"/>
      <c r="J30" s="781"/>
      <c r="K30" s="781"/>
      <c r="L30" s="781"/>
      <c r="M30" s="781"/>
      <c r="N30" s="781"/>
      <c r="O30" s="781"/>
      <c r="P30" s="791"/>
      <c r="U30" s="806" t="s">
        <v>45</v>
      </c>
    </row>
    <row r="31" ht="15.75" spans="1:21">
      <c r="A31" s="765"/>
      <c r="B31" s="769"/>
      <c r="C31" s="766"/>
      <c r="D31" s="766"/>
      <c r="E31" s="782"/>
      <c r="F31" s="767"/>
      <c r="G31" s="767"/>
      <c r="H31" s="767"/>
      <c r="I31" s="767"/>
      <c r="J31" s="767"/>
      <c r="K31" s="790"/>
      <c r="L31" s="790"/>
      <c r="M31" s="790"/>
      <c r="N31" s="766"/>
      <c r="O31" s="766"/>
      <c r="P31" s="791"/>
      <c r="U31" s="806" t="s">
        <v>46</v>
      </c>
    </row>
    <row r="32" ht="15.75" spans="1:21">
      <c r="A32" s="765"/>
      <c r="B32" s="770" t="s">
        <v>47</v>
      </c>
      <c r="C32" s="763"/>
      <c r="D32" s="780"/>
      <c r="E32" s="780"/>
      <c r="F32" s="780"/>
      <c r="G32" s="780"/>
      <c r="H32" s="780"/>
      <c r="I32" s="780"/>
      <c r="J32" s="780"/>
      <c r="K32" s="780"/>
      <c r="L32" s="780"/>
      <c r="M32" s="780"/>
      <c r="N32" s="780"/>
      <c r="O32" s="780"/>
      <c r="P32" s="791"/>
      <c r="U32" s="806" t="s">
        <v>48</v>
      </c>
    </row>
    <row r="33" ht="15.75" spans="1:21">
      <c r="A33" s="765"/>
      <c r="B33" s="769"/>
      <c r="C33" s="766"/>
      <c r="D33" s="766"/>
      <c r="E33" s="767"/>
      <c r="F33" s="767"/>
      <c r="G33" s="767"/>
      <c r="H33" s="767"/>
      <c r="I33" s="767"/>
      <c r="J33" s="767"/>
      <c r="K33" s="790"/>
      <c r="L33" s="790"/>
      <c r="M33" s="790"/>
      <c r="N33" s="766"/>
      <c r="O33" s="766"/>
      <c r="P33" s="791"/>
      <c r="U33" s="806" t="s">
        <v>49</v>
      </c>
    </row>
    <row r="34" ht="15.75" spans="1:21">
      <c r="A34" s="765"/>
      <c r="B34" s="770" t="s">
        <v>50</v>
      </c>
      <c r="C34" s="763"/>
      <c r="D34" s="780"/>
      <c r="E34" s="780"/>
      <c r="F34" s="780"/>
      <c r="G34" s="780"/>
      <c r="H34" s="780"/>
      <c r="I34" s="780"/>
      <c r="J34" s="780"/>
      <c r="K34" s="780"/>
      <c r="L34" s="780"/>
      <c r="M34" s="780"/>
      <c r="N34" s="780"/>
      <c r="O34" s="780"/>
      <c r="P34" s="791"/>
      <c r="U34" s="806" t="s">
        <v>51</v>
      </c>
    </row>
    <row r="35" ht="15.75" spans="1:21">
      <c r="A35" s="765"/>
      <c r="B35" s="769"/>
      <c r="C35" s="766"/>
      <c r="D35" s="766"/>
      <c r="E35" s="774"/>
      <c r="F35" s="774"/>
      <c r="G35" s="774"/>
      <c r="H35" s="774"/>
      <c r="I35" s="774"/>
      <c r="J35" s="774"/>
      <c r="K35" s="794"/>
      <c r="L35" s="794"/>
      <c r="M35" s="794"/>
      <c r="N35" s="766"/>
      <c r="O35" s="766"/>
      <c r="P35" s="791"/>
      <c r="U35" s="806" t="s">
        <v>52</v>
      </c>
    </row>
    <row r="36" ht="15.75" spans="1:21">
      <c r="A36" s="765"/>
      <c r="B36" s="770" t="s">
        <v>53</v>
      </c>
      <c r="C36" s="763"/>
      <c r="D36" s="783"/>
      <c r="E36" s="784"/>
      <c r="F36" s="784"/>
      <c r="G36" s="784"/>
      <c r="H36" s="784"/>
      <c r="I36" s="784"/>
      <c r="J36" s="784"/>
      <c r="K36" s="784"/>
      <c r="L36" s="784"/>
      <c r="M36" s="784"/>
      <c r="N36" s="784"/>
      <c r="O36" s="784"/>
      <c r="P36" s="791"/>
      <c r="U36" s="806" t="s">
        <v>54</v>
      </c>
    </row>
    <row r="37" ht="15.75" spans="1:21">
      <c r="A37" s="765"/>
      <c r="B37" s="766"/>
      <c r="C37" s="766"/>
      <c r="D37" s="766"/>
      <c r="E37" s="767"/>
      <c r="F37" s="767"/>
      <c r="G37" s="767"/>
      <c r="H37" s="767"/>
      <c r="I37" s="767"/>
      <c r="J37" s="767"/>
      <c r="K37" s="790"/>
      <c r="L37" s="790"/>
      <c r="M37" s="790"/>
      <c r="N37" s="766"/>
      <c r="O37" s="766"/>
      <c r="P37" s="791"/>
      <c r="U37" s="806" t="s">
        <v>55</v>
      </c>
    </row>
    <row r="38" ht="15.75" spans="1:21">
      <c r="A38" s="765"/>
      <c r="B38" s="768" t="s">
        <v>56</v>
      </c>
      <c r="C38" s="766"/>
      <c r="D38" s="766"/>
      <c r="E38" s="767"/>
      <c r="F38" s="767"/>
      <c r="G38" s="767"/>
      <c r="H38" s="767"/>
      <c r="I38" s="767"/>
      <c r="J38" s="767"/>
      <c r="K38" s="790"/>
      <c r="L38" s="790"/>
      <c r="M38" s="790"/>
      <c r="N38" s="766"/>
      <c r="O38" s="766"/>
      <c r="P38" s="791"/>
      <c r="U38" s="806" t="s">
        <v>57</v>
      </c>
    </row>
    <row r="39" spans="1:21">
      <c r="A39" s="765"/>
      <c r="C39" s="766"/>
      <c r="D39" s="766"/>
      <c r="E39" s="767"/>
      <c r="F39" s="767"/>
      <c r="G39" s="767"/>
      <c r="H39" s="767"/>
      <c r="I39" s="767"/>
      <c r="J39" s="767"/>
      <c r="K39" s="790"/>
      <c r="L39" s="790"/>
      <c r="M39" s="790"/>
      <c r="N39" s="766"/>
      <c r="O39" s="766"/>
      <c r="P39" s="791"/>
      <c r="U39" s="806" t="s">
        <v>58</v>
      </c>
    </row>
    <row r="40" ht="15.75" spans="1:21">
      <c r="A40" s="765"/>
      <c r="B40" s="768" t="s">
        <v>59</v>
      </c>
      <c r="C40" s="779"/>
      <c r="D40" s="779"/>
      <c r="E40" s="785"/>
      <c r="F40" s="785"/>
      <c r="G40" s="785"/>
      <c r="H40" s="785" t="s">
        <v>60</v>
      </c>
      <c r="I40" s="785"/>
      <c r="J40" s="785"/>
      <c r="K40" s="785" t="s">
        <v>61</v>
      </c>
      <c r="L40" s="785"/>
      <c r="M40" s="785"/>
      <c r="N40" s="801"/>
      <c r="O40" s="785"/>
      <c r="P40" s="791"/>
      <c r="U40" s="806" t="s">
        <v>62</v>
      </c>
    </row>
    <row r="41" spans="1:21">
      <c r="A41" s="765"/>
      <c r="B41" s="769"/>
      <c r="C41" s="766"/>
      <c r="D41" s="766"/>
      <c r="E41" s="767"/>
      <c r="F41" s="767"/>
      <c r="G41" s="767"/>
      <c r="H41" s="767"/>
      <c r="I41" s="767"/>
      <c r="J41" s="767"/>
      <c r="K41" s="790"/>
      <c r="L41" s="790"/>
      <c r="M41" s="790"/>
      <c r="N41" s="801"/>
      <c r="O41" s="766"/>
      <c r="P41" s="791"/>
      <c r="U41" s="806" t="s">
        <v>63</v>
      </c>
    </row>
    <row r="42" s="3" customFormat="1" ht="15.75" spans="1:21">
      <c r="A42" s="786"/>
      <c r="B42" s="787" t="s">
        <v>64</v>
      </c>
      <c r="C42" s="604"/>
      <c r="D42" s="766"/>
      <c r="E42" s="767"/>
      <c r="F42" s="767"/>
      <c r="G42" s="767"/>
      <c r="H42" s="788"/>
      <c r="I42" s="767"/>
      <c r="J42" s="767"/>
      <c r="K42" s="788"/>
      <c r="L42" s="802"/>
      <c r="M42" s="802"/>
      <c r="N42" s="801"/>
      <c r="O42" s="803"/>
      <c r="P42" s="804"/>
      <c r="Q42" s="807"/>
      <c r="U42" s="806" t="s">
        <v>65</v>
      </c>
    </row>
    <row r="43" ht="9.95" customHeight="1" spans="1:21">
      <c r="A43" s="765"/>
      <c r="B43" s="787"/>
      <c r="C43" s="604"/>
      <c r="D43" s="766"/>
      <c r="E43" s="767"/>
      <c r="F43" s="767"/>
      <c r="G43" s="767"/>
      <c r="H43" s="767"/>
      <c r="I43" s="767"/>
      <c r="J43" s="767"/>
      <c r="K43" s="767"/>
      <c r="L43" s="805"/>
      <c r="M43" s="805"/>
      <c r="N43" s="801"/>
      <c r="O43" s="803"/>
      <c r="P43" s="791"/>
      <c r="U43" s="806" t="s">
        <v>66</v>
      </c>
    </row>
    <row r="44" spans="1:21">
      <c r="A44" s="765"/>
      <c r="B44" s="787" t="s">
        <v>67</v>
      </c>
      <c r="C44" s="604"/>
      <c r="D44" s="766"/>
      <c r="E44" s="767"/>
      <c r="F44" s="767"/>
      <c r="G44" s="767"/>
      <c r="H44" s="788"/>
      <c r="I44" s="767"/>
      <c r="J44" s="767"/>
      <c r="K44" s="788"/>
      <c r="L44" s="767"/>
      <c r="M44" s="767"/>
      <c r="N44" s="801"/>
      <c r="O44" s="766"/>
      <c r="P44" s="791"/>
      <c r="U44" s="806" t="s">
        <v>66</v>
      </c>
    </row>
    <row r="45" ht="9.95" customHeight="1" spans="1:21">
      <c r="A45" s="765"/>
      <c r="B45" s="787"/>
      <c r="C45" s="604"/>
      <c r="D45" s="766"/>
      <c r="E45" s="767"/>
      <c r="F45" s="767"/>
      <c r="G45" s="767"/>
      <c r="H45" s="767"/>
      <c r="I45" s="767"/>
      <c r="J45" s="767"/>
      <c r="K45" s="767"/>
      <c r="L45" s="767"/>
      <c r="M45" s="767"/>
      <c r="N45" s="801"/>
      <c r="O45" s="766"/>
      <c r="P45" s="791"/>
      <c r="U45" s="806" t="s">
        <v>66</v>
      </c>
    </row>
    <row r="46" spans="1:21">
      <c r="A46" s="765"/>
      <c r="B46" s="787" t="s">
        <v>68</v>
      </c>
      <c r="C46" s="604"/>
      <c r="D46" s="766"/>
      <c r="E46" s="767"/>
      <c r="F46" s="767"/>
      <c r="G46" s="767"/>
      <c r="H46" s="788"/>
      <c r="I46" s="767"/>
      <c r="J46" s="767"/>
      <c r="K46" s="788"/>
      <c r="L46" s="767"/>
      <c r="M46" s="767"/>
      <c r="N46" s="801"/>
      <c r="O46" s="766"/>
      <c r="P46" s="791"/>
      <c r="U46" s="806" t="s">
        <v>69</v>
      </c>
    </row>
    <row r="47" ht="9.95" customHeight="1" spans="1:21">
      <c r="A47" s="765"/>
      <c r="N47" s="801"/>
      <c r="P47" s="791"/>
      <c r="U47" s="806" t="s">
        <v>70</v>
      </c>
    </row>
    <row r="48" spans="1:21">
      <c r="A48" s="765"/>
      <c r="B48" s="787" t="s">
        <v>71</v>
      </c>
      <c r="C48" s="604"/>
      <c r="D48" s="766"/>
      <c r="E48" s="767"/>
      <c r="F48" s="767"/>
      <c r="G48" s="767"/>
      <c r="H48" s="788"/>
      <c r="I48" s="767"/>
      <c r="J48" s="767"/>
      <c r="K48" s="788"/>
      <c r="L48" s="767"/>
      <c r="M48" s="767"/>
      <c r="N48" s="801"/>
      <c r="O48" s="766"/>
      <c r="P48" s="791"/>
      <c r="U48" s="806" t="s">
        <v>72</v>
      </c>
    </row>
    <row r="49" ht="9.95" customHeight="1" spans="1:21">
      <c r="A49" s="765"/>
      <c r="B49" s="787"/>
      <c r="C49" s="604"/>
      <c r="D49" s="766"/>
      <c r="E49" s="767"/>
      <c r="F49" s="767"/>
      <c r="G49" s="767"/>
      <c r="H49" s="767"/>
      <c r="I49" s="767"/>
      <c r="J49" s="767"/>
      <c r="K49" s="767"/>
      <c r="L49" s="767"/>
      <c r="M49" s="767"/>
      <c r="N49" s="801"/>
      <c r="O49" s="766"/>
      <c r="P49" s="791"/>
      <c r="U49" s="806" t="s">
        <v>73</v>
      </c>
    </row>
    <row r="50" spans="1:21">
      <c r="A50" s="765"/>
      <c r="B50" s="787" t="s">
        <v>74</v>
      </c>
      <c r="C50" s="604"/>
      <c r="D50" s="766"/>
      <c r="E50" s="767"/>
      <c r="F50" s="767"/>
      <c r="G50" s="767"/>
      <c r="H50" s="788"/>
      <c r="I50" s="767"/>
      <c r="J50" s="767"/>
      <c r="K50" s="788"/>
      <c r="L50" s="767"/>
      <c r="M50" s="767"/>
      <c r="N50" s="801"/>
      <c r="O50" s="766"/>
      <c r="P50" s="791"/>
      <c r="U50" s="806" t="s">
        <v>75</v>
      </c>
    </row>
    <row r="51" ht="9.95" customHeight="1" spans="1:21">
      <c r="A51" s="765"/>
      <c r="N51" s="801"/>
      <c r="P51" s="791"/>
      <c r="U51" s="806" t="s">
        <v>76</v>
      </c>
    </row>
    <row r="52" spans="1:21">
      <c r="A52" s="765"/>
      <c r="B52" s="787" t="s">
        <v>77</v>
      </c>
      <c r="C52" s="604"/>
      <c r="D52" s="766"/>
      <c r="E52" s="767"/>
      <c r="F52" s="767"/>
      <c r="G52" s="767"/>
      <c r="H52" s="788"/>
      <c r="I52" s="767"/>
      <c r="J52" s="767"/>
      <c r="K52" s="788"/>
      <c r="L52" s="767"/>
      <c r="M52" s="767"/>
      <c r="N52" s="801"/>
      <c r="O52" s="766"/>
      <c r="P52" s="791"/>
      <c r="U52" s="806" t="s">
        <v>78</v>
      </c>
    </row>
    <row r="53" ht="9.95" customHeight="1" spans="1:21">
      <c r="A53" s="765"/>
      <c r="B53" s="787"/>
      <c r="C53" s="604"/>
      <c r="D53" s="766"/>
      <c r="E53" s="767"/>
      <c r="F53" s="767"/>
      <c r="G53" s="767"/>
      <c r="H53" s="767"/>
      <c r="I53" s="767"/>
      <c r="J53" s="767"/>
      <c r="K53" s="767"/>
      <c r="L53" s="767"/>
      <c r="M53" s="767"/>
      <c r="N53" s="801"/>
      <c r="O53" s="766"/>
      <c r="P53" s="791"/>
      <c r="U53" s="806" t="s">
        <v>79</v>
      </c>
    </row>
    <row r="54" spans="1:21">
      <c r="A54" s="765"/>
      <c r="B54" s="787" t="s">
        <v>80</v>
      </c>
      <c r="C54" s="604"/>
      <c r="D54" s="766"/>
      <c r="E54" s="767"/>
      <c r="F54" s="767"/>
      <c r="G54" s="767"/>
      <c r="H54" s="788"/>
      <c r="I54" s="767"/>
      <c r="J54" s="767"/>
      <c r="K54" s="788"/>
      <c r="L54" s="767"/>
      <c r="M54" s="767"/>
      <c r="N54" s="801"/>
      <c r="O54" s="766"/>
      <c r="P54" s="791"/>
      <c r="U54" s="806" t="s">
        <v>81</v>
      </c>
    </row>
    <row r="55" ht="9.95" customHeight="1" spans="1:21">
      <c r="A55" s="765"/>
      <c r="B55" s="787"/>
      <c r="C55" s="604"/>
      <c r="D55" s="766"/>
      <c r="E55" s="767"/>
      <c r="F55" s="767"/>
      <c r="G55" s="767"/>
      <c r="H55" s="767"/>
      <c r="I55" s="767"/>
      <c r="J55" s="767"/>
      <c r="K55" s="767"/>
      <c r="L55" s="767"/>
      <c r="M55" s="767"/>
      <c r="N55" s="801"/>
      <c r="O55" s="766"/>
      <c r="P55" s="791"/>
      <c r="U55" s="806" t="s">
        <v>82</v>
      </c>
    </row>
    <row r="56" spans="1:21">
      <c r="A56" s="765"/>
      <c r="B56" s="787" t="s">
        <v>83</v>
      </c>
      <c r="C56" s="604"/>
      <c r="D56" s="766"/>
      <c r="E56" s="767"/>
      <c r="F56" s="767"/>
      <c r="G56" s="767"/>
      <c r="H56" s="788"/>
      <c r="I56" s="767"/>
      <c r="J56" s="767"/>
      <c r="K56" s="788"/>
      <c r="L56" s="767"/>
      <c r="M56" s="767"/>
      <c r="N56" s="801"/>
      <c r="O56" s="766"/>
      <c r="P56" s="791"/>
      <c r="U56" s="806" t="s">
        <v>84</v>
      </c>
    </row>
    <row r="57" ht="9.95" customHeight="1" spans="1:21">
      <c r="A57" s="765"/>
      <c r="B57" s="787"/>
      <c r="C57" s="604"/>
      <c r="D57" s="766"/>
      <c r="E57" s="767"/>
      <c r="F57" s="767"/>
      <c r="G57" s="767"/>
      <c r="H57" s="767"/>
      <c r="I57" s="767"/>
      <c r="J57" s="767"/>
      <c r="K57" s="767"/>
      <c r="L57" s="767"/>
      <c r="M57" s="767"/>
      <c r="N57" s="801"/>
      <c r="O57" s="766"/>
      <c r="P57" s="791"/>
      <c r="U57" s="806" t="s">
        <v>85</v>
      </c>
    </row>
    <row r="58" spans="1:21">
      <c r="A58" s="765"/>
      <c r="B58" s="787" t="s">
        <v>86</v>
      </c>
      <c r="C58" s="604"/>
      <c r="D58" s="766"/>
      <c r="E58" s="767"/>
      <c r="F58" s="767"/>
      <c r="G58" s="767"/>
      <c r="H58" s="788"/>
      <c r="I58" s="767"/>
      <c r="J58" s="767"/>
      <c r="K58" s="788"/>
      <c r="L58" s="767"/>
      <c r="M58" s="767"/>
      <c r="N58" s="801"/>
      <c r="O58" s="766"/>
      <c r="P58" s="791"/>
      <c r="U58" s="806" t="s">
        <v>87</v>
      </c>
    </row>
    <row r="59" ht="9.95" customHeight="1" spans="1:21">
      <c r="A59" s="765"/>
      <c r="B59" s="787"/>
      <c r="C59" s="604"/>
      <c r="D59" s="766"/>
      <c r="E59" s="767"/>
      <c r="F59" s="767"/>
      <c r="G59" s="767"/>
      <c r="H59" s="767"/>
      <c r="I59" s="767"/>
      <c r="J59" s="767"/>
      <c r="K59" s="767"/>
      <c r="L59" s="767"/>
      <c r="M59" s="767"/>
      <c r="N59" s="801"/>
      <c r="O59" s="766"/>
      <c r="P59" s="791"/>
      <c r="U59" s="806" t="s">
        <v>88</v>
      </c>
    </row>
    <row r="60" spans="1:21">
      <c r="A60" s="765"/>
      <c r="B60" s="787" t="s">
        <v>89</v>
      </c>
      <c r="C60" s="604"/>
      <c r="D60" s="766"/>
      <c r="E60" s="767"/>
      <c r="F60" s="767"/>
      <c r="G60" s="767"/>
      <c r="H60" s="788"/>
      <c r="I60" s="767"/>
      <c r="J60" s="767"/>
      <c r="K60" s="788"/>
      <c r="L60" s="767"/>
      <c r="M60" s="767"/>
      <c r="N60" s="801"/>
      <c r="O60" s="766"/>
      <c r="P60" s="791"/>
      <c r="U60" s="806" t="s">
        <v>90</v>
      </c>
    </row>
    <row r="61" ht="9.95" customHeight="1" spans="1:21">
      <c r="A61" s="765"/>
      <c r="B61" s="787"/>
      <c r="C61" s="604"/>
      <c r="D61" s="766"/>
      <c r="E61" s="767"/>
      <c r="F61" s="767"/>
      <c r="G61" s="767"/>
      <c r="H61" s="767"/>
      <c r="I61" s="767"/>
      <c r="J61" s="767"/>
      <c r="K61" s="767"/>
      <c r="L61" s="767"/>
      <c r="M61" s="767"/>
      <c r="N61" s="801"/>
      <c r="O61" s="766"/>
      <c r="P61" s="791"/>
      <c r="U61" s="806" t="s">
        <v>91</v>
      </c>
    </row>
    <row r="62" spans="1:21">
      <c r="A62" s="765"/>
      <c r="B62" s="787" t="s">
        <v>92</v>
      </c>
      <c r="C62" s="604"/>
      <c r="D62" s="766"/>
      <c r="E62" s="767"/>
      <c r="F62" s="767"/>
      <c r="G62" s="767"/>
      <c r="H62" s="788"/>
      <c r="I62" s="767"/>
      <c r="J62" s="767"/>
      <c r="K62" s="788"/>
      <c r="L62" s="767"/>
      <c r="M62" s="767"/>
      <c r="N62" s="801"/>
      <c r="O62" s="766"/>
      <c r="P62" s="791"/>
      <c r="U62" s="806" t="s">
        <v>93</v>
      </c>
    </row>
    <row r="63" ht="9.95" customHeight="1" spans="1:21">
      <c r="A63" s="765"/>
      <c r="B63" s="787"/>
      <c r="C63" s="604"/>
      <c r="D63" s="766"/>
      <c r="E63" s="767"/>
      <c r="F63" s="767"/>
      <c r="G63" s="767"/>
      <c r="H63" s="767"/>
      <c r="I63" s="767"/>
      <c r="J63" s="767"/>
      <c r="K63" s="767"/>
      <c r="L63" s="767"/>
      <c r="M63" s="767"/>
      <c r="N63" s="801"/>
      <c r="O63" s="766"/>
      <c r="P63" s="791"/>
      <c r="U63" s="806" t="s">
        <v>94</v>
      </c>
    </row>
    <row r="64" spans="1:21">
      <c r="A64" s="765"/>
      <c r="B64" s="787" t="s">
        <v>95</v>
      </c>
      <c r="C64" s="604"/>
      <c r="D64" s="766"/>
      <c r="E64" s="767"/>
      <c r="F64" s="767"/>
      <c r="G64" s="767"/>
      <c r="H64" s="788"/>
      <c r="I64" s="767"/>
      <c r="J64" s="767"/>
      <c r="K64" s="788"/>
      <c r="L64" s="767"/>
      <c r="M64" s="767"/>
      <c r="N64" s="801"/>
      <c r="O64" s="766"/>
      <c r="P64" s="791"/>
      <c r="U64" s="806" t="s">
        <v>96</v>
      </c>
    </row>
    <row r="65" spans="1:21">
      <c r="A65" s="765"/>
      <c r="B65" s="787" t="s">
        <v>97</v>
      </c>
      <c r="C65" s="604"/>
      <c r="D65" s="766"/>
      <c r="E65" s="767"/>
      <c r="F65" s="767"/>
      <c r="G65" s="767"/>
      <c r="H65" s="767"/>
      <c r="I65" s="767"/>
      <c r="J65" s="767"/>
      <c r="K65" s="767"/>
      <c r="L65" s="767"/>
      <c r="M65" s="767"/>
      <c r="N65" s="801"/>
      <c r="O65" s="766"/>
      <c r="P65" s="791"/>
      <c r="U65" s="806" t="s">
        <v>98</v>
      </c>
    </row>
    <row r="66" spans="1:21">
      <c r="A66" s="765"/>
      <c r="B66" s="787"/>
      <c r="C66" s="604"/>
      <c r="D66" s="766"/>
      <c r="E66" s="767"/>
      <c r="F66" s="767"/>
      <c r="G66" s="767"/>
      <c r="H66" s="788"/>
      <c r="I66" s="767"/>
      <c r="J66" s="767"/>
      <c r="K66" s="788"/>
      <c r="L66" s="767"/>
      <c r="M66" s="767"/>
      <c r="N66" s="801"/>
      <c r="O66" s="766"/>
      <c r="P66" s="791"/>
      <c r="U66" s="806" t="s">
        <v>99</v>
      </c>
    </row>
    <row r="67" spans="1:21">
      <c r="A67" s="765"/>
      <c r="B67" s="787" t="s">
        <v>100</v>
      </c>
      <c r="C67" s="604"/>
      <c r="D67" s="766"/>
      <c r="E67" s="767"/>
      <c r="F67" s="767"/>
      <c r="G67" s="767"/>
      <c r="H67" s="767"/>
      <c r="I67" s="767"/>
      <c r="J67" s="767"/>
      <c r="K67" s="767"/>
      <c r="L67" s="767"/>
      <c r="M67" s="767"/>
      <c r="N67" s="801"/>
      <c r="O67" s="766"/>
      <c r="P67" s="791"/>
      <c r="U67" s="806" t="s">
        <v>101</v>
      </c>
    </row>
    <row r="68" ht="9.95" customHeight="1" spans="1:21">
      <c r="A68" s="765"/>
      <c r="B68" s="769"/>
      <c r="C68" s="766"/>
      <c r="D68" s="766"/>
      <c r="E68" s="767"/>
      <c r="F68" s="767"/>
      <c r="G68" s="767"/>
      <c r="H68" s="767"/>
      <c r="I68" s="767"/>
      <c r="J68" s="767"/>
      <c r="K68" s="767"/>
      <c r="L68" s="767"/>
      <c r="M68" s="767"/>
      <c r="N68" s="801"/>
      <c r="O68" s="766"/>
      <c r="P68" s="791"/>
      <c r="U68" s="806" t="s">
        <v>102</v>
      </c>
    </row>
    <row r="69" spans="1:21">
      <c r="A69" s="765"/>
      <c r="B69" s="808"/>
      <c r="C69" s="766"/>
      <c r="D69" s="766"/>
      <c r="E69" s="767"/>
      <c r="F69" s="767"/>
      <c r="G69" s="767"/>
      <c r="H69" s="767"/>
      <c r="I69" s="767"/>
      <c r="J69" s="767"/>
      <c r="K69" s="790"/>
      <c r="L69" s="790"/>
      <c r="M69" s="790"/>
      <c r="N69" s="766"/>
      <c r="O69" s="766"/>
      <c r="P69" s="791"/>
      <c r="U69" s="806" t="s">
        <v>103</v>
      </c>
    </row>
    <row r="70" ht="15.75" spans="1:21">
      <c r="A70" s="765"/>
      <c r="B70" s="809"/>
      <c r="C70" s="810"/>
      <c r="D70" s="810"/>
      <c r="E70" s="767"/>
      <c r="F70" s="767"/>
      <c r="G70" s="767"/>
      <c r="H70" s="767"/>
      <c r="I70" s="767"/>
      <c r="J70" s="767"/>
      <c r="K70" s="790"/>
      <c r="L70" s="790"/>
      <c r="M70" s="790"/>
      <c r="N70" s="766"/>
      <c r="O70" s="766"/>
      <c r="P70" s="791"/>
      <c r="U70" s="806" t="s">
        <v>104</v>
      </c>
    </row>
    <row r="71" spans="1:21">
      <c r="A71" s="765"/>
      <c r="B71" s="811" t="str">
        <f>IF(DADOS!$D$24&lt;&gt;"",DADOS!$D$24," ")</f>
        <v> </v>
      </c>
      <c r="C71" s="811"/>
      <c r="D71" s="811"/>
      <c r="E71" s="767"/>
      <c r="F71" s="767"/>
      <c r="G71" s="767"/>
      <c r="H71" s="767"/>
      <c r="I71" s="767"/>
      <c r="J71" s="767"/>
      <c r="K71" s="790"/>
      <c r="L71" s="790"/>
      <c r="M71" s="790"/>
      <c r="N71" s="766"/>
      <c r="O71" s="766"/>
      <c r="P71" s="791"/>
      <c r="U71" s="806" t="s">
        <v>105</v>
      </c>
    </row>
    <row r="72" spans="1:21">
      <c r="A72" s="765"/>
      <c r="B72" s="782" t="s">
        <v>106</v>
      </c>
      <c r="C72" s="782"/>
      <c r="D72" s="782"/>
      <c r="E72" s="767"/>
      <c r="F72" s="767"/>
      <c r="G72" s="767"/>
      <c r="H72" s="767"/>
      <c r="I72" s="767"/>
      <c r="J72" s="767"/>
      <c r="K72" s="767"/>
      <c r="L72" s="767"/>
      <c r="M72" s="767"/>
      <c r="N72" s="767"/>
      <c r="O72" s="767"/>
      <c r="P72" s="791"/>
      <c r="U72" s="806" t="s">
        <v>107</v>
      </c>
    </row>
    <row r="73" spans="1:21">
      <c r="A73" s="765"/>
      <c r="B73" s="782" t="s">
        <v>108</v>
      </c>
      <c r="C73" s="782"/>
      <c r="D73" s="782"/>
      <c r="E73" s="767"/>
      <c r="F73" s="767"/>
      <c r="G73" s="767"/>
      <c r="H73" s="767"/>
      <c r="I73" s="767"/>
      <c r="J73" s="767"/>
      <c r="K73" s="767"/>
      <c r="L73" s="767"/>
      <c r="M73" s="767"/>
      <c r="N73" s="767"/>
      <c r="O73" s="767"/>
      <c r="P73" s="791"/>
      <c r="U73" s="806" t="s">
        <v>109</v>
      </c>
    </row>
    <row r="74" ht="15.75" spans="1:21">
      <c r="A74" s="812"/>
      <c r="B74" s="763"/>
      <c r="C74" s="763"/>
      <c r="D74" s="763"/>
      <c r="E74" s="764"/>
      <c r="F74" s="764"/>
      <c r="G74" s="764"/>
      <c r="H74" s="764"/>
      <c r="I74" s="764"/>
      <c r="J74" s="764"/>
      <c r="K74" s="789"/>
      <c r="L74" s="789"/>
      <c r="M74" s="789"/>
      <c r="N74" s="763"/>
      <c r="O74" s="763"/>
      <c r="P74" s="813"/>
      <c r="U74" s="806" t="s">
        <v>110</v>
      </c>
    </row>
    <row r="75" ht="15.75" spans="21:21">
      <c r="U75" s="806" t="s">
        <v>111</v>
      </c>
    </row>
    <row r="76" spans="21:21">
      <c r="U76" s="806" t="s">
        <v>112</v>
      </c>
    </row>
    <row r="77" spans="21:21">
      <c r="U77" s="806" t="s">
        <v>113</v>
      </c>
    </row>
    <row r="78" spans="21:21">
      <c r="U78" s="806" t="s">
        <v>114</v>
      </c>
    </row>
    <row r="79" spans="21:21">
      <c r="U79" s="806" t="s">
        <v>115</v>
      </c>
    </row>
    <row r="80" spans="21:21">
      <c r="U80" s="806" t="s">
        <v>116</v>
      </c>
    </row>
    <row r="81" spans="21:21">
      <c r="U81" s="806" t="s">
        <v>117</v>
      </c>
    </row>
    <row r="82" spans="21:21">
      <c r="U82" s="806" t="s">
        <v>118</v>
      </c>
    </row>
    <row r="83" spans="21:21">
      <c r="U83" s="806" t="s">
        <v>119</v>
      </c>
    </row>
    <row r="84" spans="21:21">
      <c r="U84" s="806" t="s">
        <v>120</v>
      </c>
    </row>
    <row r="85" spans="21:21">
      <c r="U85" s="806" t="s">
        <v>121</v>
      </c>
    </row>
    <row r="86" spans="21:21">
      <c r="U86" s="806" t="s">
        <v>122</v>
      </c>
    </row>
    <row r="87" spans="21:21">
      <c r="U87" s="806" t="s">
        <v>123</v>
      </c>
    </row>
    <row r="88" spans="21:21">
      <c r="U88" s="806" t="s">
        <v>124</v>
      </c>
    </row>
    <row r="89" spans="21:21">
      <c r="U89" s="806" t="s">
        <v>125</v>
      </c>
    </row>
    <row r="90" spans="21:21">
      <c r="U90" s="806" t="s">
        <v>126</v>
      </c>
    </row>
    <row r="91" spans="21:21">
      <c r="U91" s="806" t="s">
        <v>127</v>
      </c>
    </row>
    <row r="92" spans="21:21">
      <c r="U92" s="806" t="s">
        <v>128</v>
      </c>
    </row>
    <row r="93" spans="21:21">
      <c r="U93" s="806" t="s">
        <v>129</v>
      </c>
    </row>
    <row r="94" spans="21:21">
      <c r="U94" s="806" t="s">
        <v>130</v>
      </c>
    </row>
    <row r="95" spans="21:21">
      <c r="U95" s="806" t="s">
        <v>21</v>
      </c>
    </row>
    <row r="96" spans="21:21">
      <c r="U96" s="806" t="s">
        <v>131</v>
      </c>
    </row>
    <row r="97" spans="21:21">
      <c r="U97" s="806" t="s">
        <v>132</v>
      </c>
    </row>
    <row r="98" spans="21:21">
      <c r="U98" s="806" t="s">
        <v>133</v>
      </c>
    </row>
    <row r="99" spans="21:21">
      <c r="U99" s="806" t="s">
        <v>134</v>
      </c>
    </row>
    <row r="100" spans="21:21">
      <c r="U100" s="806" t="s">
        <v>135</v>
      </c>
    </row>
    <row r="101" spans="21:21">
      <c r="U101" s="806" t="s">
        <v>136</v>
      </c>
    </row>
    <row r="102" spans="21:21">
      <c r="U102" s="806" t="s">
        <v>137</v>
      </c>
    </row>
    <row r="103" spans="21:21">
      <c r="U103" s="806" t="s">
        <v>138</v>
      </c>
    </row>
    <row r="104" spans="21:21">
      <c r="U104" s="806" t="s">
        <v>139</v>
      </c>
    </row>
    <row r="105" spans="21:21">
      <c r="U105" s="806" t="s">
        <v>140</v>
      </c>
    </row>
    <row r="106" spans="21:21">
      <c r="U106" s="806" t="s">
        <v>141</v>
      </c>
    </row>
    <row r="107" spans="21:21">
      <c r="U107" s="806" t="s">
        <v>142</v>
      </c>
    </row>
    <row r="108" spans="21:21">
      <c r="U108" s="806" t="s">
        <v>143</v>
      </c>
    </row>
    <row r="109" spans="21:21">
      <c r="U109" s="806" t="s">
        <v>144</v>
      </c>
    </row>
    <row r="110" spans="21:21">
      <c r="U110" s="806" t="s">
        <v>145</v>
      </c>
    </row>
    <row r="111" spans="21:21">
      <c r="U111" s="806" t="s">
        <v>146</v>
      </c>
    </row>
    <row r="112" spans="21:21">
      <c r="U112" s="806" t="s">
        <v>147</v>
      </c>
    </row>
    <row r="113" spans="21:21">
      <c r="U113" s="806" t="s">
        <v>148</v>
      </c>
    </row>
    <row r="114" spans="21:21">
      <c r="U114" s="806" t="s">
        <v>149</v>
      </c>
    </row>
    <row r="115" spans="21:21">
      <c r="U115" s="806" t="s">
        <v>150</v>
      </c>
    </row>
    <row r="116" spans="21:21">
      <c r="U116" s="806" t="s">
        <v>151</v>
      </c>
    </row>
    <row r="117" spans="21:21">
      <c r="U117" s="806" t="s">
        <v>152</v>
      </c>
    </row>
    <row r="118" spans="21:21">
      <c r="U118" s="806" t="s">
        <v>153</v>
      </c>
    </row>
    <row r="119" spans="21:21">
      <c r="U119" s="806" t="s">
        <v>154</v>
      </c>
    </row>
    <row r="120" spans="21:21">
      <c r="U120" s="806" t="s">
        <v>155</v>
      </c>
    </row>
    <row r="121" spans="21:21">
      <c r="U121" s="806" t="s">
        <v>156</v>
      </c>
    </row>
    <row r="122" spans="21:21">
      <c r="U122" s="806" t="s">
        <v>157</v>
      </c>
    </row>
    <row r="123" spans="21:21">
      <c r="U123" s="806" t="s">
        <v>158</v>
      </c>
    </row>
    <row r="124" spans="21:21">
      <c r="U124" s="806" t="s">
        <v>159</v>
      </c>
    </row>
    <row r="125" spans="21:21">
      <c r="U125" s="806" t="s">
        <v>160</v>
      </c>
    </row>
    <row r="126" spans="21:21">
      <c r="U126" s="806" t="s">
        <v>161</v>
      </c>
    </row>
    <row r="127" spans="21:21">
      <c r="U127" s="806" t="s">
        <v>162</v>
      </c>
    </row>
    <row r="128" spans="21:21">
      <c r="U128" s="806" t="s">
        <v>163</v>
      </c>
    </row>
    <row r="129" spans="21:21">
      <c r="U129" s="806" t="s">
        <v>164</v>
      </c>
    </row>
    <row r="130" spans="21:21">
      <c r="U130" s="806" t="s">
        <v>165</v>
      </c>
    </row>
    <row r="131" spans="21:21">
      <c r="U131" s="806" t="s">
        <v>166</v>
      </c>
    </row>
    <row r="132" spans="21:21">
      <c r="U132" s="806" t="s">
        <v>167</v>
      </c>
    </row>
    <row r="133" spans="21:21">
      <c r="U133" s="806" t="s">
        <v>168</v>
      </c>
    </row>
    <row r="134" spans="21:21">
      <c r="U134" s="806" t="s">
        <v>169</v>
      </c>
    </row>
    <row r="135" spans="21:21">
      <c r="U135" s="806" t="s">
        <v>170</v>
      </c>
    </row>
    <row r="136" spans="21:21">
      <c r="U136" s="806" t="s">
        <v>171</v>
      </c>
    </row>
    <row r="137" spans="21:21">
      <c r="U137" s="806" t="s">
        <v>172</v>
      </c>
    </row>
    <row r="138" spans="21:21">
      <c r="U138" s="806" t="s">
        <v>173</v>
      </c>
    </row>
    <row r="139" spans="21:21">
      <c r="U139" s="806" t="s">
        <v>174</v>
      </c>
    </row>
    <row r="140" spans="21:21">
      <c r="U140" s="806" t="s">
        <v>175</v>
      </c>
    </row>
    <row r="141" spans="21:21">
      <c r="U141" s="806" t="s">
        <v>176</v>
      </c>
    </row>
    <row r="142" spans="21:21">
      <c r="U142" s="806" t="s">
        <v>177</v>
      </c>
    </row>
    <row r="143" spans="21:21">
      <c r="U143" s="806" t="s">
        <v>178</v>
      </c>
    </row>
    <row r="144" spans="21:21">
      <c r="U144" s="806" t="s">
        <v>179</v>
      </c>
    </row>
    <row r="145" spans="21:21">
      <c r="U145" s="806" t="s">
        <v>180</v>
      </c>
    </row>
    <row r="146" spans="21:21">
      <c r="U146" s="806" t="s">
        <v>181</v>
      </c>
    </row>
    <row r="147" spans="21:21">
      <c r="U147" s="806" t="s">
        <v>182</v>
      </c>
    </row>
    <row r="148" spans="21:21">
      <c r="U148" s="806" t="s">
        <v>183</v>
      </c>
    </row>
    <row r="149" spans="21:21">
      <c r="U149" s="806" t="s">
        <v>184</v>
      </c>
    </row>
    <row r="150" spans="21:21">
      <c r="U150" s="806" t="s">
        <v>185</v>
      </c>
    </row>
    <row r="151" spans="21:21">
      <c r="U151" s="806" t="s">
        <v>186</v>
      </c>
    </row>
    <row r="152" spans="21:21">
      <c r="U152" s="806" t="s">
        <v>187</v>
      </c>
    </row>
    <row r="153" spans="21:21">
      <c r="U153" s="806" t="s">
        <v>188</v>
      </c>
    </row>
    <row r="154" spans="21:21">
      <c r="U154" s="806" t="s">
        <v>189</v>
      </c>
    </row>
    <row r="155" spans="21:21">
      <c r="U155" s="806" t="s">
        <v>190</v>
      </c>
    </row>
    <row r="156" spans="21:21">
      <c r="U156" s="806" t="s">
        <v>191</v>
      </c>
    </row>
    <row r="157" spans="21:21">
      <c r="U157" s="806" t="s">
        <v>192</v>
      </c>
    </row>
    <row r="158" spans="21:21">
      <c r="U158" s="806" t="s">
        <v>193</v>
      </c>
    </row>
    <row r="159" spans="21:21">
      <c r="U159" s="806" t="s">
        <v>194</v>
      </c>
    </row>
    <row r="160" spans="21:21">
      <c r="U160" s="806" t="s">
        <v>195</v>
      </c>
    </row>
    <row r="161" spans="21:21">
      <c r="U161" s="806" t="s">
        <v>196</v>
      </c>
    </row>
    <row r="162" spans="21:21">
      <c r="U162" s="806" t="s">
        <v>197</v>
      </c>
    </row>
    <row r="163" spans="21:21">
      <c r="U163" s="806" t="s">
        <v>198</v>
      </c>
    </row>
    <row r="164" spans="21:21">
      <c r="U164" s="806" t="s">
        <v>199</v>
      </c>
    </row>
    <row r="165" spans="21:21">
      <c r="U165" s="806" t="s">
        <v>200</v>
      </c>
    </row>
    <row r="166" spans="21:21">
      <c r="U166" s="806" t="s">
        <v>201</v>
      </c>
    </row>
    <row r="167" spans="21:21">
      <c r="U167" s="806" t="s">
        <v>202</v>
      </c>
    </row>
    <row r="168" spans="21:21">
      <c r="U168" s="806" t="s">
        <v>203</v>
      </c>
    </row>
    <row r="169" spans="21:21">
      <c r="U169" s="806" t="s">
        <v>204</v>
      </c>
    </row>
    <row r="170" spans="21:21">
      <c r="U170" s="806" t="s">
        <v>205</v>
      </c>
    </row>
    <row r="171" spans="21:21">
      <c r="U171" s="806" t="s">
        <v>206</v>
      </c>
    </row>
    <row r="172" spans="21:21">
      <c r="U172" s="806" t="s">
        <v>207</v>
      </c>
    </row>
    <row r="173" spans="21:21">
      <c r="U173" s="806" t="s">
        <v>208</v>
      </c>
    </row>
    <row r="174" spans="21:21">
      <c r="U174" s="806" t="s">
        <v>209</v>
      </c>
    </row>
    <row r="175" spans="21:21">
      <c r="U175" s="806" t="s">
        <v>210</v>
      </c>
    </row>
    <row r="176" spans="21:21">
      <c r="U176" s="806" t="s">
        <v>211</v>
      </c>
    </row>
    <row r="177" spans="21:21">
      <c r="U177" s="806" t="s">
        <v>212</v>
      </c>
    </row>
    <row r="178" spans="21:21">
      <c r="U178" s="806" t="s">
        <v>213</v>
      </c>
    </row>
    <row r="179" spans="21:21">
      <c r="U179" s="806" t="s">
        <v>214</v>
      </c>
    </row>
    <row r="180" spans="21:21">
      <c r="U180" s="806" t="s">
        <v>215</v>
      </c>
    </row>
    <row r="181" spans="21:21">
      <c r="U181" s="806" t="s">
        <v>216</v>
      </c>
    </row>
    <row r="182" spans="21:21">
      <c r="U182" s="806" t="s">
        <v>217</v>
      </c>
    </row>
    <row r="183" spans="21:21">
      <c r="U183" s="806" t="s">
        <v>218</v>
      </c>
    </row>
    <row r="184" spans="21:21">
      <c r="U184" s="806" t="s">
        <v>219</v>
      </c>
    </row>
    <row r="185" spans="21:21">
      <c r="U185" s="806" t="s">
        <v>220</v>
      </c>
    </row>
    <row r="186" spans="21:21">
      <c r="U186" s="806" t="s">
        <v>221</v>
      </c>
    </row>
    <row r="187" spans="21:21">
      <c r="U187" s="806" t="s">
        <v>222</v>
      </c>
    </row>
    <row r="188" spans="21:21">
      <c r="U188" s="806" t="s">
        <v>223</v>
      </c>
    </row>
    <row r="189" spans="21:21">
      <c r="U189" s="806" t="s">
        <v>224</v>
      </c>
    </row>
    <row r="190" spans="21:21">
      <c r="U190" s="806" t="s">
        <v>225</v>
      </c>
    </row>
    <row r="191" spans="21:21">
      <c r="U191" s="806" t="s">
        <v>226</v>
      </c>
    </row>
    <row r="192" spans="21:21">
      <c r="U192" s="806" t="s">
        <v>227</v>
      </c>
    </row>
    <row r="193" spans="21:21">
      <c r="U193" s="806" t="s">
        <v>228</v>
      </c>
    </row>
    <row r="194" spans="21:21">
      <c r="U194" s="806" t="s">
        <v>229</v>
      </c>
    </row>
    <row r="195" spans="21:21">
      <c r="U195" s="806" t="s">
        <v>230</v>
      </c>
    </row>
    <row r="196" spans="21:21">
      <c r="U196" s="806" t="s">
        <v>231</v>
      </c>
    </row>
    <row r="197" spans="21:21">
      <c r="U197" s="806" t="s">
        <v>232</v>
      </c>
    </row>
    <row r="198" spans="21:21">
      <c r="U198" s="806" t="s">
        <v>233</v>
      </c>
    </row>
    <row r="199" spans="21:21">
      <c r="U199" s="806" t="s">
        <v>234</v>
      </c>
    </row>
    <row r="200" spans="21:21">
      <c r="U200" s="806" t="s">
        <v>235</v>
      </c>
    </row>
    <row r="201" spans="21:21">
      <c r="U201" s="806" t="s">
        <v>236</v>
      </c>
    </row>
    <row r="202" spans="21:21">
      <c r="U202" s="806" t="s">
        <v>237</v>
      </c>
    </row>
    <row r="203" spans="21:21">
      <c r="U203" s="806" t="s">
        <v>238</v>
      </c>
    </row>
    <row r="204" spans="21:21">
      <c r="U204" s="806" t="s">
        <v>239</v>
      </c>
    </row>
    <row r="205" spans="21:21">
      <c r="U205" s="806" t="s">
        <v>240</v>
      </c>
    </row>
    <row r="206" spans="21:21">
      <c r="U206" s="806" t="s">
        <v>241</v>
      </c>
    </row>
    <row r="207" spans="21:21">
      <c r="U207" s="806" t="s">
        <v>242</v>
      </c>
    </row>
    <row r="208" spans="21:21">
      <c r="U208" s="806" t="s">
        <v>243</v>
      </c>
    </row>
    <row r="209" spans="21:21">
      <c r="U209" s="806" t="s">
        <v>244</v>
      </c>
    </row>
    <row r="210" spans="21:21">
      <c r="U210" s="806" t="s">
        <v>245</v>
      </c>
    </row>
    <row r="211" spans="21:21">
      <c r="U211" s="806" t="s">
        <v>246</v>
      </c>
    </row>
    <row r="212" spans="21:21">
      <c r="U212" s="806" t="s">
        <v>247</v>
      </c>
    </row>
    <row r="213" spans="21:21">
      <c r="U213" s="806" t="s">
        <v>248</v>
      </c>
    </row>
    <row r="214" spans="21:21">
      <c r="U214" s="806" t="s">
        <v>249</v>
      </c>
    </row>
    <row r="215" spans="21:21">
      <c r="U215" s="806" t="s">
        <v>250</v>
      </c>
    </row>
    <row r="216" spans="21:21">
      <c r="U216" s="806" t="s">
        <v>251</v>
      </c>
    </row>
    <row r="217" spans="21:21">
      <c r="U217" s="806" t="s">
        <v>252</v>
      </c>
    </row>
    <row r="218" spans="21:21">
      <c r="U218" s="806" t="s">
        <v>253</v>
      </c>
    </row>
    <row r="219" spans="21:21">
      <c r="U219" s="806" t="s">
        <v>254</v>
      </c>
    </row>
    <row r="220" spans="21:21">
      <c r="U220" s="806" t="s">
        <v>255</v>
      </c>
    </row>
    <row r="221" spans="21:21">
      <c r="U221" s="806" t="s">
        <v>256</v>
      </c>
    </row>
    <row r="222" spans="21:21">
      <c r="U222" s="806" t="s">
        <v>257</v>
      </c>
    </row>
    <row r="223" spans="21:21">
      <c r="U223" s="806" t="s">
        <v>258</v>
      </c>
    </row>
    <row r="224" spans="21:21">
      <c r="U224" s="806" t="s">
        <v>259</v>
      </c>
    </row>
    <row r="225" spans="21:21">
      <c r="U225" s="806" t="s">
        <v>260</v>
      </c>
    </row>
    <row r="226" spans="21:21">
      <c r="U226" s="806" t="s">
        <v>261</v>
      </c>
    </row>
    <row r="227" spans="21:21">
      <c r="U227" s="806" t="s">
        <v>262</v>
      </c>
    </row>
    <row r="228" spans="21:21">
      <c r="U228" s="806" t="s">
        <v>263</v>
      </c>
    </row>
    <row r="229" spans="21:21">
      <c r="U229" s="806" t="s">
        <v>264</v>
      </c>
    </row>
    <row r="230" spans="21:21">
      <c r="U230" s="806" t="s">
        <v>265</v>
      </c>
    </row>
    <row r="231" spans="21:21">
      <c r="U231" s="806" t="s">
        <v>266</v>
      </c>
    </row>
    <row r="232" spans="21:21">
      <c r="U232" s="806" t="s">
        <v>267</v>
      </c>
    </row>
    <row r="233" spans="21:21">
      <c r="U233" s="806" t="s">
        <v>268</v>
      </c>
    </row>
    <row r="234" spans="21:21">
      <c r="U234" s="806" t="s">
        <v>269</v>
      </c>
    </row>
    <row r="235" spans="21:21">
      <c r="U235" s="806" t="s">
        <v>270</v>
      </c>
    </row>
    <row r="236" spans="21:21">
      <c r="U236" s="806" t="s">
        <v>271</v>
      </c>
    </row>
    <row r="237" spans="21:21">
      <c r="U237" s="806" t="s">
        <v>272</v>
      </c>
    </row>
    <row r="238" spans="21:21">
      <c r="U238" s="806" t="s">
        <v>273</v>
      </c>
    </row>
    <row r="239" spans="21:21">
      <c r="U239" s="806" t="s">
        <v>274</v>
      </c>
    </row>
    <row r="240" spans="21:21">
      <c r="U240" s="806" t="s">
        <v>275</v>
      </c>
    </row>
    <row r="241" spans="21:21">
      <c r="U241" s="806" t="s">
        <v>276</v>
      </c>
    </row>
    <row r="242" spans="21:21">
      <c r="U242" s="806" t="s">
        <v>277</v>
      </c>
    </row>
    <row r="243" spans="21:21">
      <c r="U243" s="806" t="s">
        <v>278</v>
      </c>
    </row>
    <row r="244" spans="21:21">
      <c r="U244" s="806" t="s">
        <v>279</v>
      </c>
    </row>
    <row r="245" spans="21:21">
      <c r="U245" s="806" t="s">
        <v>280</v>
      </c>
    </row>
    <row r="246" spans="21:21">
      <c r="U246" s="806" t="s">
        <v>281</v>
      </c>
    </row>
    <row r="247" spans="21:21">
      <c r="U247" s="806" t="s">
        <v>282</v>
      </c>
    </row>
    <row r="248" spans="21:21">
      <c r="U248" s="806" t="s">
        <v>283</v>
      </c>
    </row>
    <row r="249" spans="21:21">
      <c r="U249" s="806" t="s">
        <v>284</v>
      </c>
    </row>
    <row r="250" spans="21:21">
      <c r="U250" s="806" t="s">
        <v>285</v>
      </c>
    </row>
    <row r="251" spans="21:21">
      <c r="U251" s="806" t="s">
        <v>286</v>
      </c>
    </row>
    <row r="252" spans="21:21">
      <c r="U252" s="806" t="s">
        <v>287</v>
      </c>
    </row>
    <row r="253" spans="21:21">
      <c r="U253" s="806" t="s">
        <v>288</v>
      </c>
    </row>
    <row r="254" spans="21:21">
      <c r="U254" s="806" t="s">
        <v>289</v>
      </c>
    </row>
    <row r="255" spans="21:21">
      <c r="U255" s="806" t="s">
        <v>290</v>
      </c>
    </row>
    <row r="256" spans="21:21">
      <c r="U256" s="806" t="s">
        <v>291</v>
      </c>
    </row>
    <row r="257" spans="21:21">
      <c r="U257" s="806" t="s">
        <v>292</v>
      </c>
    </row>
    <row r="258" spans="21:21">
      <c r="U258" s="806" t="s">
        <v>293</v>
      </c>
    </row>
    <row r="259" spans="21:21">
      <c r="U259" s="806" t="s">
        <v>294</v>
      </c>
    </row>
    <row r="260" spans="21:21">
      <c r="U260" s="806" t="s">
        <v>295</v>
      </c>
    </row>
    <row r="261" spans="21:21">
      <c r="U261" s="806" t="s">
        <v>296</v>
      </c>
    </row>
    <row r="262" spans="21:21">
      <c r="U262" s="806" t="s">
        <v>297</v>
      </c>
    </row>
    <row r="263" spans="21:21">
      <c r="U263" s="806" t="s">
        <v>298</v>
      </c>
    </row>
    <row r="264" spans="21:21">
      <c r="U264" s="806" t="s">
        <v>299</v>
      </c>
    </row>
    <row r="265" spans="21:21">
      <c r="U265" s="806" t="s">
        <v>300</v>
      </c>
    </row>
    <row r="266" spans="21:21">
      <c r="U266" s="806" t="s">
        <v>301</v>
      </c>
    </row>
    <row r="267" spans="21:21">
      <c r="U267" s="806" t="s">
        <v>302</v>
      </c>
    </row>
    <row r="268" spans="21:21">
      <c r="U268" s="806" t="s">
        <v>303</v>
      </c>
    </row>
    <row r="269" spans="21:21">
      <c r="U269" s="806" t="s">
        <v>304</v>
      </c>
    </row>
    <row r="270" spans="21:21">
      <c r="U270" s="806" t="s">
        <v>305</v>
      </c>
    </row>
    <row r="271" spans="21:21">
      <c r="U271" s="806" t="s">
        <v>306</v>
      </c>
    </row>
    <row r="272" spans="21:21">
      <c r="U272" s="806" t="s">
        <v>307</v>
      </c>
    </row>
    <row r="273" spans="21:21">
      <c r="U273" s="806" t="s">
        <v>308</v>
      </c>
    </row>
    <row r="274" spans="21:21">
      <c r="U274" s="806" t="s">
        <v>309</v>
      </c>
    </row>
    <row r="275" spans="21:21">
      <c r="U275" s="806" t="s">
        <v>310</v>
      </c>
    </row>
    <row r="276" spans="21:21">
      <c r="U276" s="806" t="s">
        <v>311</v>
      </c>
    </row>
    <row r="277" spans="21:21">
      <c r="U277" s="806" t="s">
        <v>312</v>
      </c>
    </row>
    <row r="278" spans="21:21">
      <c r="U278" s="806" t="s">
        <v>313</v>
      </c>
    </row>
    <row r="279" spans="21:21">
      <c r="U279" s="806" t="s">
        <v>314</v>
      </c>
    </row>
    <row r="280" spans="21:21">
      <c r="U280" s="806" t="s">
        <v>315</v>
      </c>
    </row>
    <row r="281" spans="21:21">
      <c r="U281" s="806" t="s">
        <v>316</v>
      </c>
    </row>
    <row r="282" spans="21:21">
      <c r="U282" s="806" t="s">
        <v>317</v>
      </c>
    </row>
    <row r="283" spans="21:21">
      <c r="U283" s="806" t="s">
        <v>318</v>
      </c>
    </row>
    <row r="284" spans="21:21">
      <c r="U284" s="806" t="s">
        <v>319</v>
      </c>
    </row>
    <row r="285" spans="21:21">
      <c r="U285" s="806" t="s">
        <v>320</v>
      </c>
    </row>
    <row r="286" spans="21:21">
      <c r="U286" s="806" t="s">
        <v>321</v>
      </c>
    </row>
    <row r="287" spans="21:21">
      <c r="U287" s="806" t="s">
        <v>322</v>
      </c>
    </row>
    <row r="288" spans="21:21">
      <c r="U288" s="806" t="s">
        <v>323</v>
      </c>
    </row>
    <row r="289" spans="21:21">
      <c r="U289" s="806" t="s">
        <v>324</v>
      </c>
    </row>
    <row r="290" spans="21:21">
      <c r="U290" s="806" t="s">
        <v>325</v>
      </c>
    </row>
    <row r="291" spans="21:21">
      <c r="U291" s="806" t="s">
        <v>326</v>
      </c>
    </row>
    <row r="292" spans="21:21">
      <c r="U292" s="806" t="s">
        <v>327</v>
      </c>
    </row>
    <row r="293" spans="21:21">
      <c r="U293" s="806" t="s">
        <v>328</v>
      </c>
    </row>
    <row r="294" spans="21:21">
      <c r="U294" s="806" t="s">
        <v>329</v>
      </c>
    </row>
    <row r="295" spans="21:21">
      <c r="U295" s="806" t="s">
        <v>330</v>
      </c>
    </row>
    <row r="296" spans="21:21">
      <c r="U296" s="806" t="s">
        <v>331</v>
      </c>
    </row>
    <row r="297" spans="21:21">
      <c r="U297" s="806" t="s">
        <v>332</v>
      </c>
    </row>
    <row r="298" spans="21:21">
      <c r="U298" s="806" t="s">
        <v>333</v>
      </c>
    </row>
    <row r="299" spans="21:21">
      <c r="U299" s="806" t="s">
        <v>334</v>
      </c>
    </row>
    <row r="300" spans="21:21">
      <c r="U300" s="806" t="s">
        <v>335</v>
      </c>
    </row>
    <row r="301" spans="21:21">
      <c r="U301" s="806" t="s">
        <v>336</v>
      </c>
    </row>
    <row r="302" spans="21:21">
      <c r="U302" s="806" t="s">
        <v>337</v>
      </c>
    </row>
    <row r="303" spans="21:21">
      <c r="U303" s="806" t="s">
        <v>338</v>
      </c>
    </row>
    <row r="304" spans="21:21">
      <c r="U304" s="806" t="s">
        <v>339</v>
      </c>
    </row>
    <row r="305" spans="21:21">
      <c r="U305" s="806" t="s">
        <v>340</v>
      </c>
    </row>
    <row r="306" spans="21:21">
      <c r="U306" s="806" t="s">
        <v>341</v>
      </c>
    </row>
    <row r="307" spans="21:21">
      <c r="U307" s="806" t="s">
        <v>342</v>
      </c>
    </row>
    <row r="308" spans="21:21">
      <c r="U308" s="806" t="s">
        <v>343</v>
      </c>
    </row>
    <row r="309" spans="21:21">
      <c r="U309" s="806" t="s">
        <v>344</v>
      </c>
    </row>
    <row r="310" spans="21:21">
      <c r="U310" s="806" t="s">
        <v>345</v>
      </c>
    </row>
    <row r="311" spans="21:21">
      <c r="U311" s="806" t="s">
        <v>346</v>
      </c>
    </row>
    <row r="312" spans="21:21">
      <c r="U312" s="806" t="s">
        <v>347</v>
      </c>
    </row>
    <row r="313" spans="21:21">
      <c r="U313" s="806" t="s">
        <v>348</v>
      </c>
    </row>
    <row r="314" spans="21:21">
      <c r="U314" s="806" t="s">
        <v>349</v>
      </c>
    </row>
    <row r="315" spans="21:21">
      <c r="U315" s="806" t="s">
        <v>350</v>
      </c>
    </row>
    <row r="316" spans="21:21">
      <c r="U316" s="806" t="s">
        <v>351</v>
      </c>
    </row>
    <row r="317" spans="21:21">
      <c r="U317" s="806" t="s">
        <v>352</v>
      </c>
    </row>
    <row r="318" spans="21:21">
      <c r="U318" s="806" t="s">
        <v>353</v>
      </c>
    </row>
    <row r="319" spans="21:21">
      <c r="U319" s="806" t="s">
        <v>354</v>
      </c>
    </row>
    <row r="320" spans="21:21">
      <c r="U320" s="806" t="s">
        <v>355</v>
      </c>
    </row>
    <row r="321" spans="21:21">
      <c r="U321" s="806" t="s">
        <v>356</v>
      </c>
    </row>
    <row r="322" spans="21:21">
      <c r="U322" s="806" t="s">
        <v>357</v>
      </c>
    </row>
    <row r="323" spans="21:21">
      <c r="U323" s="806" t="s">
        <v>358</v>
      </c>
    </row>
    <row r="324" spans="21:21">
      <c r="U324" s="806" t="s">
        <v>359</v>
      </c>
    </row>
    <row r="325" spans="21:21">
      <c r="U325" s="806" t="s">
        <v>360</v>
      </c>
    </row>
    <row r="326" spans="21:21">
      <c r="U326" s="806" t="s">
        <v>361</v>
      </c>
    </row>
    <row r="327" spans="21:21">
      <c r="U327" s="806" t="s">
        <v>362</v>
      </c>
    </row>
    <row r="328" spans="21:21">
      <c r="U328" s="806" t="s">
        <v>363</v>
      </c>
    </row>
    <row r="329" spans="21:21">
      <c r="U329" s="806" t="s">
        <v>364</v>
      </c>
    </row>
    <row r="330" spans="21:21">
      <c r="U330" s="806" t="s">
        <v>365</v>
      </c>
    </row>
    <row r="331" spans="21:21">
      <c r="U331" s="806" t="s">
        <v>366</v>
      </c>
    </row>
    <row r="332" spans="21:21">
      <c r="U332" s="806" t="s">
        <v>367</v>
      </c>
    </row>
    <row r="333" spans="21:21">
      <c r="U333" s="806" t="s">
        <v>368</v>
      </c>
    </row>
    <row r="334" spans="21:21">
      <c r="U334" s="806" t="s">
        <v>369</v>
      </c>
    </row>
    <row r="335" spans="21:21">
      <c r="U335" s="806" t="s">
        <v>370</v>
      </c>
    </row>
    <row r="336" spans="21:21">
      <c r="U336" s="806" t="s">
        <v>371</v>
      </c>
    </row>
    <row r="337" spans="21:21">
      <c r="U337" s="806" t="s">
        <v>372</v>
      </c>
    </row>
    <row r="338" spans="21:21">
      <c r="U338" s="806" t="s">
        <v>373</v>
      </c>
    </row>
    <row r="339" spans="21:21">
      <c r="U339" s="806" t="s">
        <v>374</v>
      </c>
    </row>
    <row r="340" spans="21:21">
      <c r="U340" s="806" t="s">
        <v>375</v>
      </c>
    </row>
    <row r="341" spans="21:21">
      <c r="U341" s="806" t="s">
        <v>376</v>
      </c>
    </row>
    <row r="342" spans="21:21">
      <c r="U342" s="806" t="s">
        <v>377</v>
      </c>
    </row>
    <row r="343" spans="21:21">
      <c r="U343" s="806" t="s">
        <v>378</v>
      </c>
    </row>
    <row r="344" spans="21:21">
      <c r="U344" s="806" t="s">
        <v>379</v>
      </c>
    </row>
    <row r="345" spans="21:21">
      <c r="U345" s="806" t="s">
        <v>380</v>
      </c>
    </row>
    <row r="346" spans="21:21">
      <c r="U346" s="806" t="s">
        <v>381</v>
      </c>
    </row>
    <row r="347" spans="21:21">
      <c r="U347" s="806" t="s">
        <v>382</v>
      </c>
    </row>
    <row r="348" spans="21:21">
      <c r="U348" s="806" t="s">
        <v>383</v>
      </c>
    </row>
    <row r="349" spans="21:21">
      <c r="U349" s="806" t="s">
        <v>384</v>
      </c>
    </row>
    <row r="350" spans="21:21">
      <c r="U350" s="806" t="s">
        <v>385</v>
      </c>
    </row>
    <row r="351" spans="21:21">
      <c r="U351" s="806" t="s">
        <v>386</v>
      </c>
    </row>
    <row r="352" spans="21:21">
      <c r="U352" s="806" t="s">
        <v>387</v>
      </c>
    </row>
    <row r="353" spans="21:21">
      <c r="U353" s="806" t="s">
        <v>388</v>
      </c>
    </row>
    <row r="354" spans="21:21">
      <c r="U354" s="806" t="s">
        <v>389</v>
      </c>
    </row>
    <row r="355" spans="21:21">
      <c r="U355" s="806" t="s">
        <v>390</v>
      </c>
    </row>
    <row r="356" spans="21:21">
      <c r="U356" s="806" t="s">
        <v>391</v>
      </c>
    </row>
    <row r="357" spans="21:21">
      <c r="U357" s="806" t="s">
        <v>392</v>
      </c>
    </row>
    <row r="358" spans="21:21">
      <c r="U358" s="806" t="s">
        <v>393</v>
      </c>
    </row>
    <row r="359" spans="21:21">
      <c r="U359" s="806" t="s">
        <v>394</v>
      </c>
    </row>
    <row r="360" spans="21:21">
      <c r="U360" s="806" t="s">
        <v>395</v>
      </c>
    </row>
    <row r="361" spans="21:21">
      <c r="U361" s="806" t="s">
        <v>396</v>
      </c>
    </row>
    <row r="362" spans="21:21">
      <c r="U362" s="806" t="s">
        <v>397</v>
      </c>
    </row>
    <row r="363" spans="21:21">
      <c r="U363" s="806" t="s">
        <v>398</v>
      </c>
    </row>
    <row r="364" spans="21:21">
      <c r="U364" s="806" t="s">
        <v>399</v>
      </c>
    </row>
    <row r="365" spans="21:21">
      <c r="U365" s="806" t="s">
        <v>400</v>
      </c>
    </row>
    <row r="366" spans="21:21">
      <c r="U366" s="806" t="s">
        <v>401</v>
      </c>
    </row>
    <row r="367" spans="21:21">
      <c r="U367" s="806" t="s">
        <v>402</v>
      </c>
    </row>
    <row r="368" spans="21:21">
      <c r="U368" s="806" t="s">
        <v>403</v>
      </c>
    </row>
    <row r="369" spans="21:21">
      <c r="U369" s="806" t="s">
        <v>404</v>
      </c>
    </row>
    <row r="370" spans="21:21">
      <c r="U370" s="806" t="s">
        <v>405</v>
      </c>
    </row>
    <row r="371" spans="21:21">
      <c r="U371" s="806" t="s">
        <v>406</v>
      </c>
    </row>
    <row r="372" spans="21:21">
      <c r="U372" s="806" t="s">
        <v>407</v>
      </c>
    </row>
    <row r="373" spans="21:21">
      <c r="U373" s="806" t="s">
        <v>408</v>
      </c>
    </row>
    <row r="374" spans="21:21">
      <c r="U374" s="806" t="s">
        <v>409</v>
      </c>
    </row>
    <row r="375" spans="21:21">
      <c r="U375" s="806" t="s">
        <v>410</v>
      </c>
    </row>
    <row r="376" spans="21:21">
      <c r="U376" s="806" t="s">
        <v>411</v>
      </c>
    </row>
    <row r="377" spans="21:21">
      <c r="U377" s="806" t="s">
        <v>412</v>
      </c>
    </row>
    <row r="378" spans="21:21">
      <c r="U378" s="806" t="s">
        <v>413</v>
      </c>
    </row>
    <row r="379" spans="21:21">
      <c r="U379" s="806" t="s">
        <v>414</v>
      </c>
    </row>
    <row r="380" spans="21:21">
      <c r="U380" s="806" t="s">
        <v>415</v>
      </c>
    </row>
    <row r="381" spans="21:21">
      <c r="U381" s="806" t="s">
        <v>416</v>
      </c>
    </row>
    <row r="382" spans="21:21">
      <c r="U382" s="806" t="s">
        <v>417</v>
      </c>
    </row>
    <row r="383" spans="21:21">
      <c r="U383" s="806" t="s">
        <v>418</v>
      </c>
    </row>
    <row r="384" spans="21:21">
      <c r="U384" s="806" t="s">
        <v>419</v>
      </c>
    </row>
    <row r="385" spans="21:21">
      <c r="U385" s="806" t="s">
        <v>420</v>
      </c>
    </row>
    <row r="386" spans="21:21">
      <c r="U386" s="806" t="s">
        <v>421</v>
      </c>
    </row>
    <row r="387" spans="21:21">
      <c r="U387" s="806" t="s">
        <v>422</v>
      </c>
    </row>
    <row r="388" spans="21:21">
      <c r="U388" s="806" t="s">
        <v>423</v>
      </c>
    </row>
    <row r="389" spans="21:21">
      <c r="U389" s="806" t="s">
        <v>424</v>
      </c>
    </row>
    <row r="390" spans="21:21">
      <c r="U390" s="806" t="s">
        <v>425</v>
      </c>
    </row>
    <row r="391" spans="21:21">
      <c r="U391" s="806" t="s">
        <v>426</v>
      </c>
    </row>
    <row r="392" spans="21:21">
      <c r="U392" s="806" t="s">
        <v>427</v>
      </c>
    </row>
    <row r="393" spans="21:21">
      <c r="U393" s="806" t="s">
        <v>428</v>
      </c>
    </row>
    <row r="394" spans="21:21">
      <c r="U394" s="806" t="s">
        <v>429</v>
      </c>
    </row>
    <row r="395" spans="21:21">
      <c r="U395" s="806" t="s">
        <v>430</v>
      </c>
    </row>
    <row r="396" spans="21:21">
      <c r="U396" s="806" t="s">
        <v>431</v>
      </c>
    </row>
    <row r="397" spans="21:21">
      <c r="U397" s="806" t="s">
        <v>432</v>
      </c>
    </row>
    <row r="398" spans="21:21">
      <c r="U398" s="806" t="s">
        <v>433</v>
      </c>
    </row>
    <row r="399" spans="21:21">
      <c r="U399" s="806" t="s">
        <v>434</v>
      </c>
    </row>
    <row r="407" spans="21:21">
      <c r="U407" s="660"/>
    </row>
  </sheetData>
  <mergeCells count="22">
    <mergeCell ref="D12:J12"/>
    <mergeCell ref="M12:O12"/>
    <mergeCell ref="D14:O14"/>
    <mergeCell ref="D16:G16"/>
    <mergeCell ref="H16:L16"/>
    <mergeCell ref="M16:P16"/>
    <mergeCell ref="D18:F18"/>
    <mergeCell ref="H18:L18"/>
    <mergeCell ref="M18:P18"/>
    <mergeCell ref="D20:F20"/>
    <mergeCell ref="M22:P22"/>
    <mergeCell ref="D24:O24"/>
    <mergeCell ref="D26:O26"/>
    <mergeCell ref="D28:O28"/>
    <mergeCell ref="D30:O30"/>
    <mergeCell ref="D32:O32"/>
    <mergeCell ref="D34:O34"/>
    <mergeCell ref="D36:O36"/>
    <mergeCell ref="B71:D71"/>
    <mergeCell ref="B72:D72"/>
    <mergeCell ref="B73:D73"/>
    <mergeCell ref="H72:O73"/>
  </mergeCells>
  <dataValidations count="1">
    <dataValidation type="list" allowBlank="1" showInputMessage="1" showErrorMessage="1" prompt="SELECIONE O MUNICÍPIO" sqref="D16:G16">
      <formula1>$U$1:$U$399</formula1>
    </dataValidation>
  </dataValidations>
  <printOptions horizontalCentered="1" verticalCentered="1"/>
  <pageMargins left="0.984251968503937" right="0.393700787401575" top="0.393700787401575" bottom="0.393700787401575" header="0" footer="0"/>
  <pageSetup paperSize="9" scale="75" orientation="portrait"/>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4823" name="Drop Down 1031" r:id="rId3">
              <controlPr print="0" defaultSize="0">
                <anchor moveWithCells="1" sizeWithCells="1">
                  <from>
                    <xdr:col>3</xdr:col>
                    <xdr:colOff>0</xdr:colOff>
                    <xdr:row>15</xdr:row>
                    <xdr:rowOff>0</xdr:rowOff>
                  </from>
                  <to>
                    <xdr:col>7</xdr:col>
                    <xdr:colOff>190500</xdr:colOff>
                    <xdr:row>15</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16">
    <pageSetUpPr fitToPage="1"/>
  </sheetPr>
  <dimension ref="A1:K50"/>
  <sheetViews>
    <sheetView view="pageBreakPreview" zoomScaleNormal="100" workbookViewId="0">
      <selection activeCell="B17" sqref="B17:F17"/>
    </sheetView>
  </sheetViews>
  <sheetFormatPr defaultColWidth="9" defaultRowHeight="15"/>
  <cols>
    <col min="6" max="6" width="18" customWidth="1"/>
    <col min="8" max="8" width="12" customWidth="1"/>
  </cols>
  <sheetData>
    <row r="1" s="1" customFormat="1" ht="61.5" customHeight="1" spans="1:10">
      <c r="A1" s="4"/>
      <c r="B1" s="5"/>
      <c r="C1" s="5"/>
      <c r="D1" s="5"/>
      <c r="E1" s="5"/>
      <c r="F1" s="5"/>
      <c r="G1" s="5"/>
      <c r="H1" s="6"/>
      <c r="I1" s="60"/>
      <c r="J1" s="61"/>
    </row>
    <row r="2" s="1" customFormat="1" customHeight="1" spans="1:10">
      <c r="A2" s="7" t="s">
        <v>919</v>
      </c>
      <c r="B2" s="8"/>
      <c r="C2" s="8"/>
      <c r="D2" s="8"/>
      <c r="E2" s="8"/>
      <c r="F2" s="8"/>
      <c r="G2" s="8"/>
      <c r="H2" s="9"/>
      <c r="I2" s="60"/>
      <c r="J2" s="61"/>
    </row>
    <row r="3" s="1" customFormat="1" customHeight="1" spans="1:10">
      <c r="A3" s="7"/>
      <c r="B3" s="8"/>
      <c r="C3" s="8"/>
      <c r="D3" s="8"/>
      <c r="E3" s="8"/>
      <c r="F3" s="8"/>
      <c r="G3" s="8"/>
      <c r="H3" s="9"/>
      <c r="I3" s="60"/>
      <c r="J3" s="61"/>
    </row>
    <row r="4" s="1" customFormat="1" customHeight="1" spans="1:10">
      <c r="A4" s="10" t="s">
        <v>920</v>
      </c>
      <c r="B4" s="11"/>
      <c r="C4" s="11"/>
      <c r="D4" s="11"/>
      <c r="E4" s="8"/>
      <c r="F4" s="8"/>
      <c r="G4" s="8"/>
      <c r="H4" s="12" t="s">
        <v>921</v>
      </c>
      <c r="I4" s="60"/>
      <c r="J4" s="61"/>
    </row>
    <row r="5" ht="15.75" spans="1:8">
      <c r="A5" s="13" t="s">
        <v>922</v>
      </c>
      <c r="B5" s="14"/>
      <c r="C5" s="14"/>
      <c r="D5" s="14"/>
      <c r="E5" s="14"/>
      <c r="F5" s="14"/>
      <c r="G5" s="14"/>
      <c r="H5" s="15"/>
    </row>
    <row r="6" ht="8.1" customHeight="1" spans="1:8">
      <c r="A6" s="16"/>
      <c r="B6" s="17"/>
      <c r="C6" s="17"/>
      <c r="D6" s="17"/>
      <c r="E6" s="17"/>
      <c r="F6" s="17"/>
      <c r="G6" s="17"/>
      <c r="H6" s="18"/>
    </row>
    <row r="7" s="2" customFormat="1" ht="24.75" customHeight="1" spans="1:8">
      <c r="A7" s="19" t="s">
        <v>923</v>
      </c>
      <c r="B7" s="20" t="s">
        <v>549</v>
      </c>
      <c r="C7" s="21"/>
      <c r="D7" s="21"/>
      <c r="E7" s="21"/>
      <c r="F7" s="22"/>
      <c r="G7" s="23" t="s">
        <v>924</v>
      </c>
      <c r="H7" s="23" t="s">
        <v>925</v>
      </c>
    </row>
    <row r="8" ht="8.1" customHeight="1" spans="1:8">
      <c r="A8" s="16"/>
      <c r="B8" s="17"/>
      <c r="C8" s="17"/>
      <c r="D8" s="17"/>
      <c r="E8" s="17"/>
      <c r="F8" s="17"/>
      <c r="G8" s="17"/>
      <c r="H8" s="18"/>
    </row>
    <row r="9" ht="15.75" spans="1:8">
      <c r="A9" s="24" t="s">
        <v>926</v>
      </c>
      <c r="B9" s="25"/>
      <c r="C9" s="25"/>
      <c r="D9" s="25"/>
      <c r="E9" s="25"/>
      <c r="F9" s="25"/>
      <c r="G9" s="25"/>
      <c r="H9" s="26"/>
    </row>
    <row r="10" ht="15.75" spans="1:8">
      <c r="A10" s="27" t="s">
        <v>927</v>
      </c>
      <c r="B10" s="28" t="s">
        <v>928</v>
      </c>
      <c r="C10" s="29"/>
      <c r="D10" s="29"/>
      <c r="E10" s="29"/>
      <c r="F10" s="30"/>
      <c r="G10" s="31">
        <v>5</v>
      </c>
      <c r="H10" s="31">
        <v>5</v>
      </c>
    </row>
    <row r="11" ht="15.75" spans="1:8">
      <c r="A11" s="27" t="s">
        <v>929</v>
      </c>
      <c r="B11" s="32" t="s">
        <v>930</v>
      </c>
      <c r="C11" s="32"/>
      <c r="D11" s="32"/>
      <c r="E11" s="32"/>
      <c r="F11" s="32"/>
      <c r="G11" s="31">
        <v>1.5</v>
      </c>
      <c r="H11" s="31">
        <v>1.5</v>
      </c>
    </row>
    <row r="12" ht="15.75" spans="1:8">
      <c r="A12" s="27" t="s">
        <v>931</v>
      </c>
      <c r="B12" s="32" t="s">
        <v>932</v>
      </c>
      <c r="C12" s="32"/>
      <c r="D12" s="32"/>
      <c r="E12" s="32"/>
      <c r="F12" s="32"/>
      <c r="G12" s="31">
        <v>1</v>
      </c>
      <c r="H12" s="31">
        <v>1</v>
      </c>
    </row>
    <row r="13" ht="15.75" spans="1:8">
      <c r="A13" s="27" t="s">
        <v>933</v>
      </c>
      <c r="B13" s="32" t="s">
        <v>934</v>
      </c>
      <c r="C13" s="32"/>
      <c r="D13" s="32"/>
      <c r="E13" s="32"/>
      <c r="F13" s="32"/>
      <c r="G13" s="31">
        <v>0.2</v>
      </c>
      <c r="H13" s="31">
        <v>0.2</v>
      </c>
    </row>
    <row r="14" ht="15.75" spans="1:8">
      <c r="A14" s="27" t="s">
        <v>935</v>
      </c>
      <c r="B14" s="32" t="s">
        <v>936</v>
      </c>
      <c r="C14" s="32"/>
      <c r="D14" s="32"/>
      <c r="E14" s="32"/>
      <c r="F14" s="32"/>
      <c r="G14" s="31">
        <v>0.6</v>
      </c>
      <c r="H14" s="31">
        <v>0.6</v>
      </c>
    </row>
    <row r="15" ht="15.75" spans="1:8">
      <c r="A15" s="27" t="s">
        <v>937</v>
      </c>
      <c r="B15" s="32" t="s">
        <v>938</v>
      </c>
      <c r="C15" s="32"/>
      <c r="D15" s="32"/>
      <c r="E15" s="32"/>
      <c r="F15" s="32"/>
      <c r="G15" s="31">
        <v>2.5</v>
      </c>
      <c r="H15" s="31">
        <v>2.5</v>
      </c>
    </row>
    <row r="16" ht="15.75" spans="1:8">
      <c r="A16" s="27" t="s">
        <v>939</v>
      </c>
      <c r="B16" s="32" t="s">
        <v>940</v>
      </c>
      <c r="C16" s="32"/>
      <c r="D16" s="32"/>
      <c r="E16" s="32"/>
      <c r="F16" s="32"/>
      <c r="G16" s="31">
        <v>3</v>
      </c>
      <c r="H16" s="31">
        <v>3</v>
      </c>
    </row>
    <row r="17" ht="15.75" spans="1:8">
      <c r="A17" s="27" t="s">
        <v>941</v>
      </c>
      <c r="B17" s="32" t="s">
        <v>942</v>
      </c>
      <c r="C17" s="32"/>
      <c r="D17" s="32"/>
      <c r="E17" s="32"/>
      <c r="F17" s="32"/>
      <c r="G17" s="31">
        <v>8</v>
      </c>
      <c r="H17" s="31">
        <v>8</v>
      </c>
    </row>
    <row r="18" ht="15.75" spans="1:11">
      <c r="A18" s="27" t="s">
        <v>943</v>
      </c>
      <c r="B18" s="28" t="s">
        <v>944</v>
      </c>
      <c r="C18" s="29"/>
      <c r="D18" s="29"/>
      <c r="E18" s="29"/>
      <c r="F18" s="30"/>
      <c r="G18" s="31">
        <v>1</v>
      </c>
      <c r="H18" s="31">
        <v>1</v>
      </c>
      <c r="J18" s="62"/>
      <c r="K18" s="62"/>
    </row>
    <row r="19" s="3" customFormat="1" ht="15.75" spans="1:11">
      <c r="A19" s="33" t="s">
        <v>945</v>
      </c>
      <c r="B19" s="34" t="s">
        <v>946</v>
      </c>
      <c r="C19" s="35"/>
      <c r="D19" s="35"/>
      <c r="E19" s="35"/>
      <c r="F19" s="36"/>
      <c r="G19" s="37">
        <v>22.8</v>
      </c>
      <c r="H19" s="37">
        <v>22.8</v>
      </c>
      <c r="J19" s="63"/>
      <c r="K19" s="63"/>
    </row>
    <row r="20" ht="8.1" customHeight="1" spans="1:8">
      <c r="A20" s="38"/>
      <c r="B20" s="39"/>
      <c r="C20" s="39"/>
      <c r="D20" s="39"/>
      <c r="E20" s="39"/>
      <c r="F20" s="39"/>
      <c r="G20" s="39"/>
      <c r="H20" s="40"/>
    </row>
    <row r="21" ht="15.75" spans="1:8">
      <c r="A21" s="24" t="s">
        <v>947</v>
      </c>
      <c r="B21" s="25"/>
      <c r="C21" s="25"/>
      <c r="D21" s="25"/>
      <c r="E21" s="25"/>
      <c r="F21" s="25"/>
      <c r="G21" s="25"/>
      <c r="H21" s="26"/>
    </row>
    <row r="22" ht="15.75" spans="1:11">
      <c r="A22" s="27" t="s">
        <v>948</v>
      </c>
      <c r="B22" s="28" t="s">
        <v>949</v>
      </c>
      <c r="C22" s="29"/>
      <c r="D22" s="29"/>
      <c r="E22" s="29"/>
      <c r="F22" s="30"/>
      <c r="G22" s="31">
        <v>17.91</v>
      </c>
      <c r="H22" s="31" t="s">
        <v>950</v>
      </c>
      <c r="J22" s="62"/>
      <c r="K22" s="62"/>
    </row>
    <row r="23" ht="15.75" spans="1:8">
      <c r="A23" s="27" t="s">
        <v>951</v>
      </c>
      <c r="B23" s="32" t="s">
        <v>952</v>
      </c>
      <c r="C23" s="32"/>
      <c r="D23" s="32"/>
      <c r="E23" s="32"/>
      <c r="F23" s="32"/>
      <c r="G23" s="31">
        <v>3.97</v>
      </c>
      <c r="H23" s="31" t="s">
        <v>950</v>
      </c>
    </row>
    <row r="24" ht="15.75" spans="1:8">
      <c r="A24" s="27" t="s">
        <v>953</v>
      </c>
      <c r="B24" s="32" t="s">
        <v>954</v>
      </c>
      <c r="C24" s="32"/>
      <c r="D24" s="32"/>
      <c r="E24" s="32"/>
      <c r="F24" s="32"/>
      <c r="G24" s="31">
        <v>0.86</v>
      </c>
      <c r="H24" s="31">
        <v>0.65</v>
      </c>
    </row>
    <row r="25" ht="15.75" spans="1:8">
      <c r="A25" s="27" t="s">
        <v>955</v>
      </c>
      <c r="B25" s="32" t="s">
        <v>956</v>
      </c>
      <c r="C25" s="32"/>
      <c r="D25" s="32"/>
      <c r="E25" s="32"/>
      <c r="F25" s="32"/>
      <c r="G25" s="31">
        <v>11.07</v>
      </c>
      <c r="H25" s="31">
        <v>8.33</v>
      </c>
    </row>
    <row r="26" ht="15.75" spans="1:8">
      <c r="A26" s="27" t="s">
        <v>957</v>
      </c>
      <c r="B26" s="32" t="s">
        <v>958</v>
      </c>
      <c r="C26" s="32"/>
      <c r="D26" s="32"/>
      <c r="E26" s="32"/>
      <c r="F26" s="32"/>
      <c r="G26" s="31">
        <v>0.07</v>
      </c>
      <c r="H26" s="31">
        <v>0.05</v>
      </c>
    </row>
    <row r="27" ht="15.75" spans="1:8">
      <c r="A27" s="27" t="s">
        <v>959</v>
      </c>
      <c r="B27" s="32" t="s">
        <v>960</v>
      </c>
      <c r="C27" s="32"/>
      <c r="D27" s="32"/>
      <c r="E27" s="32"/>
      <c r="F27" s="32"/>
      <c r="G27" s="31">
        <v>0.74</v>
      </c>
      <c r="H27" s="31">
        <v>0.56</v>
      </c>
    </row>
    <row r="28" ht="15.75" spans="1:8">
      <c r="A28" s="27" t="s">
        <v>961</v>
      </c>
      <c r="B28" s="32" t="s">
        <v>962</v>
      </c>
      <c r="C28" s="32"/>
      <c r="D28" s="32"/>
      <c r="E28" s="32"/>
      <c r="F28" s="32"/>
      <c r="G28" s="31">
        <v>1.7</v>
      </c>
      <c r="H28" s="31" t="s">
        <v>950</v>
      </c>
    </row>
    <row r="29" ht="15.75" spans="1:8">
      <c r="A29" s="27" t="s">
        <v>963</v>
      </c>
      <c r="B29" s="32" t="s">
        <v>964</v>
      </c>
      <c r="C29" s="32"/>
      <c r="D29" s="32"/>
      <c r="E29" s="32"/>
      <c r="F29" s="32"/>
      <c r="G29" s="31">
        <v>0.1</v>
      </c>
      <c r="H29" s="31">
        <v>0.07</v>
      </c>
    </row>
    <row r="30" ht="15.75" spans="1:8">
      <c r="A30" s="27" t="s">
        <v>965</v>
      </c>
      <c r="B30" s="28" t="s">
        <v>966</v>
      </c>
      <c r="C30" s="29"/>
      <c r="D30" s="29"/>
      <c r="E30" s="29"/>
      <c r="F30" s="30"/>
      <c r="G30" s="31">
        <v>12.55</v>
      </c>
      <c r="H30" s="31">
        <v>9.45</v>
      </c>
    </row>
    <row r="31" ht="15.75" spans="1:8">
      <c r="A31" s="27" t="s">
        <v>967</v>
      </c>
      <c r="B31" s="28" t="s">
        <v>968</v>
      </c>
      <c r="C31" s="29"/>
      <c r="D31" s="29"/>
      <c r="E31" s="29"/>
      <c r="F31" s="30"/>
      <c r="G31" s="31">
        <v>0.03</v>
      </c>
      <c r="H31" s="31">
        <v>0.03</v>
      </c>
    </row>
    <row r="32" s="3" customFormat="1" ht="15.75" spans="1:8">
      <c r="A32" s="33" t="s">
        <v>969</v>
      </c>
      <c r="B32" s="34" t="s">
        <v>970</v>
      </c>
      <c r="C32" s="35"/>
      <c r="D32" s="35"/>
      <c r="E32" s="35"/>
      <c r="F32" s="36"/>
      <c r="G32" s="37">
        <v>49</v>
      </c>
      <c r="H32" s="37">
        <v>19.14</v>
      </c>
    </row>
    <row r="33" ht="8.1" customHeight="1" spans="1:8">
      <c r="A33" s="38"/>
      <c r="B33" s="39"/>
      <c r="C33" s="39"/>
      <c r="D33" s="39"/>
      <c r="E33" s="39"/>
      <c r="F33" s="39"/>
      <c r="G33" s="39"/>
      <c r="H33" s="40"/>
    </row>
    <row r="34" ht="15.75" spans="1:11">
      <c r="A34" s="24" t="s">
        <v>971</v>
      </c>
      <c r="B34" s="25"/>
      <c r="C34" s="25"/>
      <c r="D34" s="25"/>
      <c r="E34" s="25"/>
      <c r="F34" s="25"/>
      <c r="G34" s="25"/>
      <c r="H34" s="26"/>
      <c r="J34" s="62"/>
      <c r="K34" s="62"/>
    </row>
    <row r="35" ht="15.75" spans="1:8">
      <c r="A35" s="27" t="s">
        <v>972</v>
      </c>
      <c r="B35" s="28" t="s">
        <v>973</v>
      </c>
      <c r="C35" s="29"/>
      <c r="D35" s="29"/>
      <c r="E35" s="29"/>
      <c r="F35" s="30"/>
      <c r="G35" s="31">
        <v>5.48</v>
      </c>
      <c r="H35" s="31">
        <v>4.12</v>
      </c>
    </row>
    <row r="36" ht="15.75" spans="1:8">
      <c r="A36" s="27" t="s">
        <v>974</v>
      </c>
      <c r="B36" s="32" t="s">
        <v>975</v>
      </c>
      <c r="C36" s="32"/>
      <c r="D36" s="32"/>
      <c r="E36" s="32"/>
      <c r="F36" s="32"/>
      <c r="G36" s="31">
        <v>0.13</v>
      </c>
      <c r="H36" s="31">
        <v>0.1</v>
      </c>
    </row>
    <row r="37" ht="15.75" spans="1:8">
      <c r="A37" s="27" t="s">
        <v>976</v>
      </c>
      <c r="B37" s="32" t="s">
        <v>977</v>
      </c>
      <c r="C37" s="32"/>
      <c r="D37" s="32"/>
      <c r="E37" s="32"/>
      <c r="F37" s="32"/>
      <c r="G37" s="31">
        <v>1.68</v>
      </c>
      <c r="H37" s="31">
        <v>1.27</v>
      </c>
    </row>
    <row r="38" ht="15.75" spans="1:8">
      <c r="A38" s="27" t="s">
        <v>978</v>
      </c>
      <c r="B38" s="32" t="s">
        <v>979</v>
      </c>
      <c r="C38" s="32"/>
      <c r="D38" s="32"/>
      <c r="E38" s="32"/>
      <c r="F38" s="32"/>
      <c r="G38" s="31">
        <v>2.81</v>
      </c>
      <c r="H38" s="31">
        <v>2.12</v>
      </c>
    </row>
    <row r="39" ht="15.75" spans="1:8">
      <c r="A39" s="27" t="s">
        <v>980</v>
      </c>
      <c r="B39" s="28" t="s">
        <v>981</v>
      </c>
      <c r="C39" s="29"/>
      <c r="D39" s="29"/>
      <c r="E39" s="29"/>
      <c r="F39" s="30"/>
      <c r="G39" s="31">
        <v>0.46</v>
      </c>
      <c r="H39" s="31">
        <v>0.35</v>
      </c>
    </row>
    <row r="40" s="3" customFormat="1" ht="15.75" spans="1:8">
      <c r="A40" s="33" t="s">
        <v>982</v>
      </c>
      <c r="B40" s="34" t="s">
        <v>983</v>
      </c>
      <c r="C40" s="35"/>
      <c r="D40" s="35"/>
      <c r="E40" s="35"/>
      <c r="F40" s="36"/>
      <c r="G40" s="37">
        <v>10.56</v>
      </c>
      <c r="H40" s="37">
        <v>7.96</v>
      </c>
    </row>
    <row r="41" ht="8.1" customHeight="1" spans="1:8">
      <c r="A41" s="38"/>
      <c r="B41" s="39"/>
      <c r="C41" s="39"/>
      <c r="D41" s="39"/>
      <c r="E41" s="39"/>
      <c r="F41" s="39"/>
      <c r="G41" s="39"/>
      <c r="H41" s="40"/>
    </row>
    <row r="42" ht="15.75" spans="1:8">
      <c r="A42" s="24" t="s">
        <v>984</v>
      </c>
      <c r="B42" s="25"/>
      <c r="C42" s="25"/>
      <c r="D42" s="25"/>
      <c r="E42" s="25"/>
      <c r="F42" s="25"/>
      <c r="G42" s="25"/>
      <c r="H42" s="26"/>
    </row>
    <row r="43" ht="15.75" spans="1:11">
      <c r="A43" s="27" t="s">
        <v>985</v>
      </c>
      <c r="B43" s="41" t="s">
        <v>986</v>
      </c>
      <c r="C43" s="32"/>
      <c r="D43" s="32"/>
      <c r="E43" s="32"/>
      <c r="F43" s="42"/>
      <c r="G43" s="31">
        <v>10.62</v>
      </c>
      <c r="H43" s="31">
        <v>3.95</v>
      </c>
      <c r="J43" s="62"/>
      <c r="K43" s="62"/>
    </row>
    <row r="44" spans="1:8">
      <c r="A44" s="43" t="s">
        <v>987</v>
      </c>
      <c r="B44" s="41" t="s">
        <v>988</v>
      </c>
      <c r="C44" s="32"/>
      <c r="D44" s="32"/>
      <c r="E44" s="32"/>
      <c r="F44" s="42"/>
      <c r="G44" s="44">
        <v>0.47</v>
      </c>
      <c r="H44" s="44">
        <v>0.35</v>
      </c>
    </row>
    <row r="45" ht="15.75" spans="1:8">
      <c r="A45" s="45"/>
      <c r="B45" s="46" t="s">
        <v>989</v>
      </c>
      <c r="C45" s="47"/>
      <c r="D45" s="47"/>
      <c r="E45" s="47"/>
      <c r="F45" s="48"/>
      <c r="G45" s="49"/>
      <c r="H45" s="49"/>
    </row>
    <row r="46" s="3" customFormat="1" ht="15.75" spans="1:8">
      <c r="A46" s="33" t="s">
        <v>990</v>
      </c>
      <c r="B46" s="34" t="s">
        <v>991</v>
      </c>
      <c r="C46" s="35"/>
      <c r="D46" s="35"/>
      <c r="E46" s="35"/>
      <c r="F46" s="36"/>
      <c r="G46" s="37">
        <v>11.09</v>
      </c>
      <c r="H46" s="37">
        <v>4.3</v>
      </c>
    </row>
    <row r="47" ht="8.1" customHeight="1" spans="1:8">
      <c r="A47" s="38"/>
      <c r="B47" s="39"/>
      <c r="C47" s="39"/>
      <c r="D47" s="39"/>
      <c r="E47" s="39"/>
      <c r="F47" s="39"/>
      <c r="G47" s="39"/>
      <c r="H47" s="40"/>
    </row>
    <row r="48" ht="16.5" spans="1:8">
      <c r="A48" s="50" t="s">
        <v>992</v>
      </c>
      <c r="B48" s="51"/>
      <c r="C48" s="51"/>
      <c r="D48" s="51"/>
      <c r="E48" s="51"/>
      <c r="F48" s="52"/>
      <c r="G48" s="53">
        <v>93.45</v>
      </c>
      <c r="H48" s="53">
        <v>54.2</v>
      </c>
    </row>
    <row r="49" spans="1:8">
      <c r="A49" s="54"/>
      <c r="B49" s="55"/>
      <c r="C49" s="55"/>
      <c r="D49" s="55"/>
      <c r="E49" s="55"/>
      <c r="F49" s="55"/>
      <c r="G49" s="55"/>
      <c r="H49" s="56"/>
    </row>
    <row r="50" ht="15.75" spans="1:8">
      <c r="A50" s="57" t="s">
        <v>993</v>
      </c>
      <c r="B50" s="58"/>
      <c r="C50" s="58"/>
      <c r="D50" s="58"/>
      <c r="E50" s="58"/>
      <c r="F50" s="58"/>
      <c r="G50" s="58"/>
      <c r="H50" s="59"/>
    </row>
  </sheetData>
  <sheetProtection algorithmName="SHA-512" hashValue="3wpwERrkVm1qw6prR83t2/pVNURUhaZWvavnYWw4mHNjWePaOQKQY7V1cZu8JyCjNxpFm1Zk5OKdvyMnO99kgg==" saltValue="vUMAcMBsvI7Qm8lhiB9jmA==" spinCount="100000" sheet="1" objects="1" scenarios="1"/>
  <mergeCells count="44">
    <mergeCell ref="A1:H1"/>
    <mergeCell ref="A2:H2"/>
    <mergeCell ref="A5:H5"/>
    <mergeCell ref="B7:F7"/>
    <mergeCell ref="A9:H9"/>
    <mergeCell ref="B10:F10"/>
    <mergeCell ref="B11:F11"/>
    <mergeCell ref="B12:F12"/>
    <mergeCell ref="B13:F13"/>
    <mergeCell ref="B14:F14"/>
    <mergeCell ref="B15:F15"/>
    <mergeCell ref="B16:F16"/>
    <mergeCell ref="B17:F17"/>
    <mergeCell ref="B18:F18"/>
    <mergeCell ref="B19:F19"/>
    <mergeCell ref="A21:H21"/>
    <mergeCell ref="B22:F22"/>
    <mergeCell ref="B23:F23"/>
    <mergeCell ref="B24:F24"/>
    <mergeCell ref="B25:F25"/>
    <mergeCell ref="B26:F26"/>
    <mergeCell ref="B27:F27"/>
    <mergeCell ref="B28:F28"/>
    <mergeCell ref="B29:F29"/>
    <mergeCell ref="B30:F30"/>
    <mergeCell ref="B31:F31"/>
    <mergeCell ref="B32:F32"/>
    <mergeCell ref="A34:H34"/>
    <mergeCell ref="B35:F35"/>
    <mergeCell ref="B36:F36"/>
    <mergeCell ref="B37:F37"/>
    <mergeCell ref="B38:F38"/>
    <mergeCell ref="B39:F39"/>
    <mergeCell ref="B40:F40"/>
    <mergeCell ref="A42:H42"/>
    <mergeCell ref="B43:F43"/>
    <mergeCell ref="B44:F44"/>
    <mergeCell ref="B45:F45"/>
    <mergeCell ref="B46:F46"/>
    <mergeCell ref="A48:F48"/>
    <mergeCell ref="A50:H50"/>
    <mergeCell ref="A44:A45"/>
    <mergeCell ref="G44:G45"/>
    <mergeCell ref="H44:H45"/>
  </mergeCells>
  <printOptions horizontalCentered="1" verticalCentered="1"/>
  <pageMargins left="1.18110236220472" right="0.393700787401575" top="0.78740157480315" bottom="0.78740157480315" header="0" footer="0"/>
  <pageSetup paperSize="9" scale="95"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3"/>
  <dimension ref="A1:V409"/>
  <sheetViews>
    <sheetView view="pageBreakPreview" zoomScale="93" zoomScaleNormal="93" workbookViewId="0">
      <selection activeCell="G43" sqref="G43:M43"/>
    </sheetView>
  </sheetViews>
  <sheetFormatPr defaultColWidth="10.5714285714286" defaultRowHeight="15"/>
  <cols>
    <col min="1" max="1" width="6.42857142857143" style="624" customWidth="1"/>
    <col min="2" max="4" width="6.42857142857143" style="625" customWidth="1"/>
    <col min="5" max="5" width="8" style="625" customWidth="1"/>
    <col min="6" max="6" width="6.42857142857143" style="625" customWidth="1"/>
    <col min="7" max="7" width="13.8571428571429" style="625" customWidth="1"/>
    <col min="8" max="8" width="7.28571428571429" style="625" customWidth="1"/>
    <col min="9" max="9" width="10.2857142857143" style="625" customWidth="1"/>
    <col min="10" max="11" width="6.42857142857143" style="625" customWidth="1"/>
    <col min="12" max="12" width="8.42857142857143" style="625" customWidth="1"/>
    <col min="13" max="13" width="7.57142857142857" style="625" customWidth="1"/>
    <col min="14" max="14" width="6.57142857142857" style="625" customWidth="1"/>
    <col min="15" max="15" width="24.8571428571429" style="625" hidden="1" customWidth="1"/>
    <col min="17" max="17" width="16.5714285714286" style="625" customWidth="1"/>
    <col min="18" max="21" width="8.28571428571429" style="625" customWidth="1"/>
    <col min="22" max="16384" width="10.5714285714286" style="626"/>
  </cols>
  <sheetData>
    <row r="1" s="622" customFormat="1" spans="1:21">
      <c r="A1" s="627"/>
      <c r="B1" s="628"/>
      <c r="C1" s="628"/>
      <c r="D1" s="629"/>
      <c r="E1" s="629"/>
      <c r="F1" s="629"/>
      <c r="G1" s="629"/>
      <c r="H1" s="629"/>
      <c r="I1" s="629"/>
      <c r="J1" s="629"/>
      <c r="K1" s="629"/>
      <c r="L1" s="629"/>
      <c r="M1" s="718"/>
      <c r="N1" s="719"/>
      <c r="O1" s="625"/>
      <c r="P1" s="719"/>
      <c r="Q1" s="719"/>
      <c r="R1" s="719"/>
      <c r="S1" s="719"/>
      <c r="T1" s="719"/>
      <c r="U1" s="719"/>
    </row>
    <row r="2" s="622" customFormat="1" spans="1:21">
      <c r="A2" s="630"/>
      <c r="B2" s="631"/>
      <c r="C2" s="631"/>
      <c r="D2" s="631"/>
      <c r="E2" s="632"/>
      <c r="F2" s="632"/>
      <c r="G2" s="632"/>
      <c r="H2" s="632"/>
      <c r="I2" s="632"/>
      <c r="J2" s="632"/>
      <c r="K2" s="632"/>
      <c r="L2" s="632"/>
      <c r="M2" s="720"/>
      <c r="N2" s="721"/>
      <c r="O2" s="625" t="s">
        <v>435</v>
      </c>
      <c r="P2" s="721"/>
      <c r="Q2" s="721"/>
      <c r="R2" s="721"/>
      <c r="S2" s="721"/>
      <c r="T2" s="721"/>
      <c r="U2" s="721"/>
    </row>
    <row r="3" s="622" customFormat="1" spans="1:21">
      <c r="A3" s="630"/>
      <c r="B3" s="633"/>
      <c r="C3" s="633"/>
      <c r="D3" s="632"/>
      <c r="E3" s="632"/>
      <c r="F3" s="632"/>
      <c r="G3" s="632"/>
      <c r="H3" s="632"/>
      <c r="I3" s="632"/>
      <c r="J3" s="632"/>
      <c r="K3" s="632"/>
      <c r="L3" s="632"/>
      <c r="M3" s="720"/>
      <c r="N3" s="721"/>
      <c r="O3" s="625" t="s">
        <v>436</v>
      </c>
      <c r="P3" s="721"/>
      <c r="Q3" s="721"/>
      <c r="R3" s="721"/>
      <c r="S3" s="721"/>
      <c r="T3" s="721"/>
      <c r="U3" s="721"/>
    </row>
    <row r="4" s="622" customFormat="1" spans="1:21">
      <c r="A4" s="630"/>
      <c r="B4" s="632" t="s">
        <v>437</v>
      </c>
      <c r="C4" s="631"/>
      <c r="D4" s="631"/>
      <c r="E4" s="632"/>
      <c r="F4" s="632"/>
      <c r="G4" s="632"/>
      <c r="H4" s="632"/>
      <c r="I4" s="632"/>
      <c r="J4" s="632"/>
      <c r="K4" s="632"/>
      <c r="L4" s="632"/>
      <c r="M4" s="720"/>
      <c r="N4" s="721"/>
      <c r="O4" s="625" t="s">
        <v>438</v>
      </c>
      <c r="P4" s="721"/>
      <c r="Q4" s="721"/>
      <c r="R4" s="721"/>
      <c r="S4" s="721"/>
      <c r="T4" s="721"/>
      <c r="U4" s="721"/>
    </row>
    <row r="5" s="622" customFormat="1" spans="1:21">
      <c r="A5" s="630"/>
      <c r="B5" s="633"/>
      <c r="C5" s="634"/>
      <c r="D5" s="632"/>
      <c r="E5" s="632"/>
      <c r="F5" s="632"/>
      <c r="G5" s="632"/>
      <c r="H5" s="632"/>
      <c r="I5" s="632"/>
      <c r="J5" s="632"/>
      <c r="K5" s="632"/>
      <c r="L5" s="632"/>
      <c r="M5" s="722"/>
      <c r="N5" s="721"/>
      <c r="O5" s="625" t="s">
        <v>439</v>
      </c>
      <c r="P5" s="721"/>
      <c r="Q5" s="721"/>
      <c r="R5" s="721"/>
      <c r="S5" s="721"/>
      <c r="T5" s="721"/>
      <c r="U5" s="721"/>
    </row>
    <row r="6" s="622" customFormat="1" spans="1:21">
      <c r="A6" s="635"/>
      <c r="B6" s="636"/>
      <c r="C6" s="637"/>
      <c r="D6" s="638"/>
      <c r="E6" s="637"/>
      <c r="F6" s="637"/>
      <c r="G6" s="637"/>
      <c r="H6" s="637"/>
      <c r="I6" s="637"/>
      <c r="J6" s="637"/>
      <c r="K6" s="637"/>
      <c r="L6" s="634"/>
      <c r="M6" s="722"/>
      <c r="N6" s="721"/>
      <c r="O6" s="625" t="s">
        <v>440</v>
      </c>
      <c r="P6" s="721"/>
      <c r="Q6" s="721"/>
      <c r="R6" s="721"/>
      <c r="S6" s="721"/>
      <c r="T6" s="721"/>
      <c r="U6" s="721"/>
    </row>
    <row r="7" s="622" customFormat="1" ht="15.75" spans="1:21">
      <c r="A7" s="639"/>
      <c r="B7" s="640"/>
      <c r="C7" s="641"/>
      <c r="D7" s="642"/>
      <c r="E7" s="641"/>
      <c r="F7" s="641"/>
      <c r="G7" s="641"/>
      <c r="H7" s="641"/>
      <c r="I7" s="641"/>
      <c r="J7" s="641"/>
      <c r="K7" s="641"/>
      <c r="L7" s="641"/>
      <c r="M7" s="723"/>
      <c r="N7" s="719"/>
      <c r="O7" s="724" t="s">
        <v>441</v>
      </c>
      <c r="P7" s="719"/>
      <c r="Q7" s="719"/>
      <c r="R7" s="719"/>
      <c r="S7" s="719"/>
      <c r="T7" s="719"/>
      <c r="U7" s="719"/>
    </row>
    <row r="8" ht="16.5" spans="1:22">
      <c r="A8" s="643"/>
      <c r="B8" s="643"/>
      <c r="C8" s="644"/>
      <c r="D8" s="644"/>
      <c r="E8" s="644"/>
      <c r="F8" s="644"/>
      <c r="G8" s="644"/>
      <c r="H8" s="644"/>
      <c r="I8" s="644"/>
      <c r="J8" s="644"/>
      <c r="K8" s="644"/>
      <c r="L8" s="644"/>
      <c r="M8" s="644"/>
      <c r="N8" s="724"/>
      <c r="O8" s="724" t="s">
        <v>442</v>
      </c>
      <c r="Q8" s="724"/>
      <c r="R8" s="724"/>
      <c r="S8" s="724"/>
      <c r="T8" s="724"/>
      <c r="U8" s="724"/>
      <c r="V8" s="759"/>
    </row>
    <row r="9" spans="1:21">
      <c r="A9" s="645" t="s">
        <v>443</v>
      </c>
      <c r="B9" s="646"/>
      <c r="C9" s="646"/>
      <c r="D9" s="646"/>
      <c r="E9" s="646"/>
      <c r="F9" s="646"/>
      <c r="G9" s="646"/>
      <c r="H9" s="646"/>
      <c r="I9" s="646"/>
      <c r="J9" s="646"/>
      <c r="K9" s="646" t="s">
        <v>444</v>
      </c>
      <c r="L9" s="725" t="str">
        <f>IF(DADOS!D20&lt;&gt;"",DADOS!D20," ")</f>
        <v> </v>
      </c>
      <c r="M9" s="726"/>
      <c r="N9" s="724"/>
      <c r="O9" s="724" t="s">
        <v>445</v>
      </c>
      <c r="Q9" s="724"/>
      <c r="R9" s="724"/>
      <c r="S9" s="724"/>
      <c r="T9" s="724"/>
      <c r="U9" s="724"/>
    </row>
    <row r="10" customHeight="1" spans="1:17">
      <c r="A10" s="647" t="s">
        <v>446</v>
      </c>
      <c r="B10" s="648"/>
      <c r="C10" s="649" t="str">
        <f>IF(DADOS!$D$12&lt;&gt;"",DADOS!$D$12," ")</f>
        <v>Reforma Edifício Plaza Centenário</v>
      </c>
      <c r="D10" s="649"/>
      <c r="E10" s="649"/>
      <c r="F10" s="649"/>
      <c r="G10" s="649"/>
      <c r="H10" s="650"/>
      <c r="I10" s="654"/>
      <c r="J10" s="653" t="s">
        <v>447</v>
      </c>
      <c r="K10" s="727" t="s">
        <v>440</v>
      </c>
      <c r="L10" s="727"/>
      <c r="M10" s="728"/>
      <c r="O10" s="724" t="s">
        <v>448</v>
      </c>
      <c r="Q10" s="724"/>
    </row>
    <row r="11" spans="1:17">
      <c r="A11" s="647" t="s">
        <v>449</v>
      </c>
      <c r="B11" s="648"/>
      <c r="C11" s="648" t="str">
        <f>IF(DADOS!D14&lt;&gt;"",DADOS!D14," ")</f>
        <v>Rua João Gualberto nº 717</v>
      </c>
      <c r="D11" s="648"/>
      <c r="E11" s="648"/>
      <c r="F11" s="648"/>
      <c r="G11" s="648"/>
      <c r="H11" s="648"/>
      <c r="I11" s="654"/>
      <c r="J11" s="653" t="s">
        <v>450</v>
      </c>
      <c r="K11" s="729" t="str">
        <f>IF(DADOS!$D$16&lt;&gt;"",DADOS!$D$16," ")</f>
        <v>CURITIBA</v>
      </c>
      <c r="L11" s="729"/>
      <c r="M11" s="730"/>
      <c r="O11" s="625" t="s">
        <v>451</v>
      </c>
      <c r="Q11" s="724"/>
    </row>
    <row r="12" spans="1:17">
      <c r="A12" s="647" t="s">
        <v>452</v>
      </c>
      <c r="B12" s="648"/>
      <c r="C12" s="648" t="str">
        <f>IF(DADOS!M12&lt;&gt;"",DADOS!M12," ")</f>
        <v>DPE/PR</v>
      </c>
      <c r="D12" s="648"/>
      <c r="E12" s="648"/>
      <c r="F12" s="648"/>
      <c r="G12" s="648"/>
      <c r="H12" s="648"/>
      <c r="I12" s="654"/>
      <c r="J12" s="653" t="s">
        <v>453</v>
      </c>
      <c r="K12" s="731"/>
      <c r="L12" s="731"/>
      <c r="M12" s="732"/>
      <c r="O12" s="625" t="s">
        <v>454</v>
      </c>
      <c r="Q12" s="724"/>
    </row>
    <row r="13" spans="1:17">
      <c r="A13" s="651"/>
      <c r="B13" s="652"/>
      <c r="C13" s="653"/>
      <c r="D13" s="653"/>
      <c r="E13" s="653"/>
      <c r="F13" s="653"/>
      <c r="G13" s="653"/>
      <c r="H13" s="653"/>
      <c r="I13" s="652"/>
      <c r="J13" s="660"/>
      <c r="K13" s="648"/>
      <c r="L13" s="648"/>
      <c r="M13" s="733"/>
      <c r="O13" s="625" t="s">
        <v>455</v>
      </c>
      <c r="Q13" s="724"/>
    </row>
    <row r="14" spans="1:17">
      <c r="A14" s="651"/>
      <c r="B14" s="652"/>
      <c r="C14" s="652"/>
      <c r="D14" s="652"/>
      <c r="E14" s="652"/>
      <c r="F14" s="652"/>
      <c r="G14" s="652"/>
      <c r="H14" s="652"/>
      <c r="I14" s="654"/>
      <c r="J14" s="653"/>
      <c r="K14" s="648"/>
      <c r="L14" s="648"/>
      <c r="M14" s="733"/>
      <c r="O14" s="625" t="s">
        <v>435</v>
      </c>
      <c r="Q14" s="724"/>
    </row>
    <row r="15" spans="1:17">
      <c r="A15" s="651" t="s">
        <v>456</v>
      </c>
      <c r="B15" s="654"/>
      <c r="C15" s="655"/>
      <c r="D15" s="656"/>
      <c r="E15" s="654"/>
      <c r="F15" s="653" t="s">
        <v>457</v>
      </c>
      <c r="G15" s="657"/>
      <c r="H15" s="657"/>
      <c r="I15" s="657"/>
      <c r="J15" s="648"/>
      <c r="K15" s="734"/>
      <c r="L15" s="735"/>
      <c r="M15" s="736"/>
      <c r="O15" s="625" t="s">
        <v>458</v>
      </c>
      <c r="Q15" s="724"/>
    </row>
    <row r="16" spans="1:17">
      <c r="A16" s="651"/>
      <c r="B16" s="654"/>
      <c r="C16" s="656"/>
      <c r="D16" s="656"/>
      <c r="E16" s="654"/>
      <c r="F16" s="653" t="s">
        <v>459</v>
      </c>
      <c r="G16" s="658" t="str">
        <f>IF(DADOS!D24&lt;&gt;"",DADOS!D24," ")</f>
        <v> </v>
      </c>
      <c r="H16" s="658"/>
      <c r="I16" s="658"/>
      <c r="J16" s="648"/>
      <c r="K16" s="734" t="s">
        <v>460</v>
      </c>
      <c r="L16" s="737" t="str">
        <f>IF(DADOS!D28&lt;&gt;"",DADOS!D28," ")</f>
        <v> </v>
      </c>
      <c r="M16" s="738"/>
      <c r="Q16" s="724"/>
    </row>
    <row r="17" spans="1:17">
      <c r="A17" s="651"/>
      <c r="B17" s="654"/>
      <c r="C17" s="654"/>
      <c r="D17" s="654"/>
      <c r="E17" s="654"/>
      <c r="F17" s="653" t="s">
        <v>461</v>
      </c>
      <c r="G17" s="657"/>
      <c r="H17" s="657"/>
      <c r="I17" s="657"/>
      <c r="J17" s="654"/>
      <c r="K17" s="653" t="s">
        <v>462</v>
      </c>
      <c r="L17" s="739" t="str">
        <f>IF(DADOS!D30&lt;&gt;"",DADOS!D30," ")</f>
        <v> </v>
      </c>
      <c r="M17" s="740"/>
      <c r="O17" s="625" t="s">
        <v>96</v>
      </c>
      <c r="Q17" s="724"/>
    </row>
    <row r="18" spans="1:17">
      <c r="A18" s="659" t="s">
        <v>463</v>
      </c>
      <c r="B18" s="660"/>
      <c r="C18" s="661"/>
      <c r="D18" s="661"/>
      <c r="E18" s="661"/>
      <c r="F18" s="661"/>
      <c r="G18" s="661"/>
      <c r="H18" s="661"/>
      <c r="I18" s="661"/>
      <c r="J18" s="661"/>
      <c r="K18" s="661"/>
      <c r="L18" s="661"/>
      <c r="M18" s="741"/>
      <c r="O18" s="625" t="s">
        <v>104</v>
      </c>
      <c r="Q18" s="724"/>
    </row>
    <row r="19" ht="15.75" spans="1:17">
      <c r="A19" s="662"/>
      <c r="B19" s="663"/>
      <c r="C19" s="663"/>
      <c r="D19" s="663"/>
      <c r="E19" s="663"/>
      <c r="F19" s="663"/>
      <c r="G19" s="663"/>
      <c r="H19" s="663"/>
      <c r="I19" s="663"/>
      <c r="J19" s="663"/>
      <c r="K19" s="663"/>
      <c r="L19" s="663"/>
      <c r="M19" s="742"/>
      <c r="O19" s="625" t="s">
        <v>21</v>
      </c>
      <c r="Q19" s="760"/>
    </row>
    <row r="20" ht="8.1" customHeight="1" spans="1:17">
      <c r="A20" s="664"/>
      <c r="B20" s="660"/>
      <c r="C20" s="660"/>
      <c r="D20" s="660"/>
      <c r="E20" s="660"/>
      <c r="F20" s="660"/>
      <c r="G20" s="660"/>
      <c r="H20" s="660"/>
      <c r="I20" s="660"/>
      <c r="J20" s="660"/>
      <c r="K20" s="660"/>
      <c r="L20" s="660"/>
      <c r="M20" s="660"/>
      <c r="O20" s="625" t="s">
        <v>172</v>
      </c>
      <c r="Q20" s="724"/>
    </row>
    <row r="21" s="623" customFormat="1" ht="15.75" spans="1:15">
      <c r="A21" s="665"/>
      <c r="B21" s="666"/>
      <c r="C21" s="666"/>
      <c r="D21" s="666"/>
      <c r="E21" s="666"/>
      <c r="F21" s="666"/>
      <c r="G21" s="666"/>
      <c r="H21" s="666"/>
      <c r="I21" s="666"/>
      <c r="J21" s="666"/>
      <c r="K21" s="666"/>
      <c r="L21" s="666"/>
      <c r="M21" s="743"/>
      <c r="O21" s="625" t="s">
        <v>228</v>
      </c>
    </row>
    <row r="22" s="623" customFormat="1" ht="16.5" spans="1:15">
      <c r="A22" s="667"/>
      <c r="B22" s="668"/>
      <c r="C22" s="668"/>
      <c r="D22" s="668"/>
      <c r="E22" s="669" t="s">
        <v>464</v>
      </c>
      <c r="F22" s="670"/>
      <c r="G22" s="671" t="s">
        <v>465</v>
      </c>
      <c r="H22" s="672" t="s">
        <v>466</v>
      </c>
      <c r="I22" s="744"/>
      <c r="J22" s="17"/>
      <c r="K22" s="689"/>
      <c r="L22" s="689"/>
      <c r="M22" s="745"/>
      <c r="O22" s="625" t="s">
        <v>246</v>
      </c>
    </row>
    <row r="23" s="623" customFormat="1" ht="39" customHeight="1" spans="1:15">
      <c r="A23" s="667"/>
      <c r="B23" s="673" t="s">
        <v>467</v>
      </c>
      <c r="C23" s="674"/>
      <c r="D23" s="674"/>
      <c r="E23" s="675">
        <f>RESUMO!$H$35</f>
        <v>0</v>
      </c>
      <c r="F23" s="676"/>
      <c r="G23" s="677">
        <f>BDI!$D$27</f>
        <v>0.0373443983402491</v>
      </c>
      <c r="H23" s="675">
        <f>$E$23+($E$23*$G$23)</f>
        <v>0</v>
      </c>
      <c r="I23" s="676"/>
      <c r="J23" s="17"/>
      <c r="K23" s="689"/>
      <c r="L23" s="689"/>
      <c r="M23" s="745"/>
      <c r="O23" s="625" t="s">
        <v>294</v>
      </c>
    </row>
    <row r="24" s="623" customFormat="1" ht="44.25" customHeight="1" spans="1:15">
      <c r="A24" s="667"/>
      <c r="B24" s="678" t="s">
        <v>468</v>
      </c>
      <c r="C24" s="679"/>
      <c r="D24" s="679"/>
      <c r="E24" s="680">
        <f>RESUMO!$H$41</f>
        <v>0</v>
      </c>
      <c r="F24" s="681"/>
      <c r="G24" s="682">
        <f>BDI!$D$47</f>
        <v>0</v>
      </c>
      <c r="H24" s="680">
        <f>$E$24+($E$24*$G$24)</f>
        <v>0</v>
      </c>
      <c r="I24" s="681"/>
      <c r="J24" s="17"/>
      <c r="K24" s="689"/>
      <c r="L24" s="689"/>
      <c r="M24" s="745"/>
      <c r="O24" s="625" t="s">
        <v>312</v>
      </c>
    </row>
    <row r="25" s="623" customFormat="1" ht="15.75" spans="1:15">
      <c r="A25" s="667"/>
      <c r="B25" s="17"/>
      <c r="C25" s="17"/>
      <c r="D25" s="17"/>
      <c r="E25" s="17"/>
      <c r="F25" s="17"/>
      <c r="G25" s="17"/>
      <c r="H25" s="17"/>
      <c r="I25" s="17"/>
      <c r="J25" s="17"/>
      <c r="K25" s="689"/>
      <c r="L25" s="689"/>
      <c r="M25" s="745"/>
      <c r="O25" s="625" t="s">
        <v>371</v>
      </c>
    </row>
    <row r="26" s="623" customFormat="1" ht="21.75" customHeight="1" spans="1:15">
      <c r="A26" s="667"/>
      <c r="B26" s="683" t="s">
        <v>469</v>
      </c>
      <c r="C26" s="684"/>
      <c r="D26" s="684"/>
      <c r="E26" s="684"/>
      <c r="F26" s="684"/>
      <c r="G26" s="684"/>
      <c r="H26" s="685">
        <f>E23+E24</f>
        <v>0</v>
      </c>
      <c r="I26" s="746"/>
      <c r="J26" s="17"/>
      <c r="K26" s="689"/>
      <c r="L26" s="689"/>
      <c r="M26" s="745"/>
      <c r="O26" s="625" t="s">
        <v>424</v>
      </c>
    </row>
    <row r="27" s="623" customFormat="1" ht="16.5" spans="1:15">
      <c r="A27" s="667"/>
      <c r="B27" s="17"/>
      <c r="C27" s="17"/>
      <c r="D27" s="17"/>
      <c r="E27" s="17"/>
      <c r="F27" s="17"/>
      <c r="G27" s="17"/>
      <c r="H27" s="17"/>
      <c r="I27" s="17"/>
      <c r="J27" s="17"/>
      <c r="K27" s="689"/>
      <c r="L27" s="689"/>
      <c r="M27" s="745"/>
      <c r="O27" s="625" t="s">
        <v>425</v>
      </c>
    </row>
    <row r="28" s="623" customFormat="1" ht="24" customHeight="1" spans="1:15">
      <c r="A28" s="667"/>
      <c r="B28" s="686" t="s">
        <v>470</v>
      </c>
      <c r="C28" s="687"/>
      <c r="D28" s="687"/>
      <c r="E28" s="687"/>
      <c r="F28" s="687"/>
      <c r="G28" s="687"/>
      <c r="H28" s="688">
        <f>H23+H24</f>
        <v>0</v>
      </c>
      <c r="I28" s="747"/>
      <c r="J28" s="17"/>
      <c r="K28" s="689"/>
      <c r="L28" s="689"/>
      <c r="M28" s="745"/>
      <c r="O28" s="625"/>
    </row>
    <row r="29" s="623" customFormat="1" ht="15.75" spans="1:15">
      <c r="A29" s="667"/>
      <c r="B29" s="689"/>
      <c r="C29" s="689"/>
      <c r="D29" s="689"/>
      <c r="E29" s="689"/>
      <c r="F29" s="689"/>
      <c r="G29" s="689"/>
      <c r="H29" s="689"/>
      <c r="I29" s="689"/>
      <c r="J29" s="689"/>
      <c r="K29" s="689"/>
      <c r="L29" s="689"/>
      <c r="M29" s="745"/>
      <c r="O29" s="625"/>
    </row>
    <row r="30" s="623" customFormat="1" spans="1:15">
      <c r="A30" s="690" t="s">
        <v>471</v>
      </c>
      <c r="B30" s="691"/>
      <c r="C30" s="691"/>
      <c r="D30" s="691"/>
      <c r="E30" s="691"/>
      <c r="F30" s="691"/>
      <c r="G30" s="691"/>
      <c r="H30" s="661"/>
      <c r="I30" s="661"/>
      <c r="J30" s="661"/>
      <c r="K30" s="661"/>
      <c r="L30" s="661"/>
      <c r="M30" s="741"/>
      <c r="O30" s="625"/>
    </row>
    <row r="31" s="623" customFormat="1" spans="1:15">
      <c r="A31" s="692"/>
      <c r="B31" s="661"/>
      <c r="C31" s="661"/>
      <c r="D31" s="661"/>
      <c r="E31" s="661"/>
      <c r="F31" s="661"/>
      <c r="G31" s="661"/>
      <c r="H31" s="661"/>
      <c r="I31" s="661"/>
      <c r="J31" s="661"/>
      <c r="K31" s="661"/>
      <c r="L31" s="661"/>
      <c r="M31" s="741"/>
      <c r="O31" s="625"/>
    </row>
    <row r="32" s="623" customFormat="1" spans="1:15">
      <c r="A32" s="667"/>
      <c r="B32" s="689"/>
      <c r="C32" s="689"/>
      <c r="D32" s="689"/>
      <c r="E32" s="689"/>
      <c r="F32" s="689"/>
      <c r="G32" s="689"/>
      <c r="H32" s="689"/>
      <c r="I32" s="689"/>
      <c r="J32" s="689"/>
      <c r="K32" s="689"/>
      <c r="L32" s="689"/>
      <c r="M32" s="745"/>
      <c r="O32" s="625"/>
    </row>
    <row r="33" s="623" customFormat="1" ht="15.75" spans="1:15">
      <c r="A33" s="667"/>
      <c r="B33" s="689"/>
      <c r="C33" s="689"/>
      <c r="D33" s="689"/>
      <c r="E33" s="693" t="s">
        <v>472</v>
      </c>
      <c r="F33" s="694">
        <v>240</v>
      </c>
      <c r="G33" s="695" t="s">
        <v>473</v>
      </c>
      <c r="H33" s="695"/>
      <c r="I33" s="695"/>
      <c r="J33" s="695"/>
      <c r="K33" s="695"/>
      <c r="L33" s="695"/>
      <c r="M33" s="745"/>
      <c r="O33" s="625"/>
    </row>
    <row r="34" s="623" customFormat="1" spans="1:15">
      <c r="A34" s="667"/>
      <c r="B34" s="689"/>
      <c r="C34" s="689"/>
      <c r="D34" s="689"/>
      <c r="E34" s="689"/>
      <c r="F34" s="689"/>
      <c r="G34" s="689"/>
      <c r="H34" s="689"/>
      <c r="I34" s="689"/>
      <c r="J34" s="689"/>
      <c r="K34" s="689"/>
      <c r="L34" s="689"/>
      <c r="M34" s="745"/>
      <c r="O34" s="625"/>
    </row>
    <row r="35" s="623" customFormat="1" ht="15.75" spans="1:15">
      <c r="A35" s="667"/>
      <c r="B35" s="689"/>
      <c r="C35" s="689"/>
      <c r="D35" s="689"/>
      <c r="E35" s="693" t="s">
        <v>474</v>
      </c>
      <c r="F35" s="693" t="s">
        <v>475</v>
      </c>
      <c r="G35" s="696"/>
      <c r="H35" s="697">
        <f>IF(RESUMO!$F$43&lt;&gt;"",RESUMO!$F$43," ")</f>
        <v>0</v>
      </c>
      <c r="I35" s="697"/>
      <c r="J35" s="748"/>
      <c r="K35" s="689"/>
      <c r="L35" s="689"/>
      <c r="M35" s="745"/>
      <c r="O35" s="625"/>
    </row>
    <row r="36" s="623" customFormat="1" spans="1:15">
      <c r="A36" s="667"/>
      <c r="B36" s="689"/>
      <c r="C36" s="689"/>
      <c r="D36" s="689"/>
      <c r="E36" s="689"/>
      <c r="F36" s="698"/>
      <c r="G36" s="698"/>
      <c r="H36" s="699"/>
      <c r="I36" s="699"/>
      <c r="J36" s="689"/>
      <c r="K36" s="689"/>
      <c r="L36" s="689"/>
      <c r="M36" s="745"/>
      <c r="O36" s="625"/>
    </row>
    <row r="37" s="623" customFormat="1" ht="15.75" spans="1:15">
      <c r="A37" s="667"/>
      <c r="B37" s="689"/>
      <c r="C37" s="693"/>
      <c r="D37" s="693"/>
      <c r="E37" s="693"/>
      <c r="F37" s="693" t="s">
        <v>476</v>
      </c>
      <c r="G37" s="696"/>
      <c r="H37" s="697" t="str">
        <f>IF(H35=0,"",1-H35)</f>
        <v/>
      </c>
      <c r="I37" s="697"/>
      <c r="J37" s="748"/>
      <c r="K37" s="689"/>
      <c r="L37" s="689"/>
      <c r="M37" s="745"/>
      <c r="O37" s="625"/>
    </row>
    <row r="38" s="623" customFormat="1" ht="10.5" customHeight="1" spans="1:13">
      <c r="A38" s="700"/>
      <c r="B38" s="701"/>
      <c r="C38" s="701"/>
      <c r="D38" s="701"/>
      <c r="E38" s="701"/>
      <c r="F38" s="701"/>
      <c r="G38" s="701"/>
      <c r="H38" s="701"/>
      <c r="I38" s="701"/>
      <c r="J38" s="708"/>
      <c r="K38" s="708"/>
      <c r="L38" s="708"/>
      <c r="M38" s="749"/>
    </row>
    <row r="39" ht="8.1" customHeight="1" spans="1:17">
      <c r="A39" s="665"/>
      <c r="B39" s="702"/>
      <c r="C39" s="702"/>
      <c r="D39" s="702"/>
      <c r="E39" s="702"/>
      <c r="F39" s="703"/>
      <c r="G39" s="703"/>
      <c r="H39" s="703"/>
      <c r="I39" s="750"/>
      <c r="J39" s="666"/>
      <c r="K39" s="666"/>
      <c r="L39" s="666"/>
      <c r="M39" s="743"/>
      <c r="Q39" s="724"/>
    </row>
    <row r="40" spans="1:17">
      <c r="A40" s="665"/>
      <c r="B40" s="702"/>
      <c r="C40" s="702"/>
      <c r="D40" s="702"/>
      <c r="E40" s="702"/>
      <c r="F40" s="703"/>
      <c r="G40" s="703"/>
      <c r="H40" s="703"/>
      <c r="I40" s="750"/>
      <c r="J40" s="666"/>
      <c r="K40" s="666"/>
      <c r="L40" s="666"/>
      <c r="M40" s="743"/>
      <c r="Q40" s="724"/>
    </row>
    <row r="41" spans="1:17">
      <c r="A41" s="704" t="s">
        <v>477</v>
      </c>
      <c r="B41" s="693"/>
      <c r="C41" s="693"/>
      <c r="D41" s="693"/>
      <c r="E41" s="693"/>
      <c r="F41" s="695" t="s">
        <v>437</v>
      </c>
      <c r="G41" s="698" t="s">
        <v>478</v>
      </c>
      <c r="H41" s="698"/>
      <c r="I41" s="698"/>
      <c r="J41" s="698"/>
      <c r="K41" s="698"/>
      <c r="L41" s="698"/>
      <c r="M41" s="751"/>
      <c r="Q41" s="724"/>
    </row>
    <row r="42" spans="1:17">
      <c r="A42" s="667"/>
      <c r="B42" s="689"/>
      <c r="C42" s="689"/>
      <c r="D42" s="689"/>
      <c r="E42" s="689"/>
      <c r="F42" s="689"/>
      <c r="G42" s="689"/>
      <c r="H42" s="689"/>
      <c r="I42" s="752"/>
      <c r="J42" s="689"/>
      <c r="K42" s="689"/>
      <c r="L42" s="689"/>
      <c r="M42" s="745"/>
      <c r="Q42" s="724"/>
    </row>
    <row r="43" ht="15.75" spans="1:17">
      <c r="A43" s="704" t="s">
        <v>479</v>
      </c>
      <c r="B43" s="693"/>
      <c r="C43" s="693"/>
      <c r="D43" s="693"/>
      <c r="E43" s="693"/>
      <c r="F43" s="705" t="s">
        <v>437</v>
      </c>
      <c r="G43" s="706" t="s">
        <v>480</v>
      </c>
      <c r="H43" s="706"/>
      <c r="I43" s="706"/>
      <c r="J43" s="706"/>
      <c r="K43" s="706"/>
      <c r="L43" s="706"/>
      <c r="M43" s="753"/>
      <c r="Q43" s="724"/>
    </row>
    <row r="44" ht="15.75" spans="1:17">
      <c r="A44" s="667" t="s">
        <v>437</v>
      </c>
      <c r="B44" s="693"/>
      <c r="C44" s="693"/>
      <c r="D44" s="693"/>
      <c r="E44" s="693"/>
      <c r="F44" s="705"/>
      <c r="G44" s="705"/>
      <c r="H44" s="705"/>
      <c r="I44" s="752"/>
      <c r="J44" s="689"/>
      <c r="K44" s="689"/>
      <c r="L44" s="689"/>
      <c r="M44" s="745"/>
      <c r="Q44" s="724"/>
    </row>
    <row r="45" ht="15.75" spans="1:17">
      <c r="A45" s="667"/>
      <c r="B45" s="689"/>
      <c r="C45" s="689"/>
      <c r="D45" s="689"/>
      <c r="E45" s="689"/>
      <c r="F45" s="707"/>
      <c r="G45" s="706" t="s">
        <v>481</v>
      </c>
      <c r="H45" s="706"/>
      <c r="I45" s="706"/>
      <c r="J45" s="706"/>
      <c r="K45" s="706"/>
      <c r="L45" s="706"/>
      <c r="M45" s="753"/>
      <c r="Q45" s="724"/>
    </row>
    <row r="46" ht="15.75" spans="1:17">
      <c r="A46" s="700"/>
      <c r="B46" s="708"/>
      <c r="C46" s="708"/>
      <c r="D46" s="708"/>
      <c r="E46" s="708"/>
      <c r="F46" s="708"/>
      <c r="G46" s="708"/>
      <c r="H46" s="708"/>
      <c r="I46" s="708"/>
      <c r="J46" s="708"/>
      <c r="K46" s="708"/>
      <c r="L46" s="708"/>
      <c r="M46" s="749"/>
      <c r="Q46" s="724"/>
    </row>
    <row r="47" ht="15.75" spans="1:17">
      <c r="A47" s="664"/>
      <c r="B47" s="660"/>
      <c r="C47" s="660"/>
      <c r="D47" s="660"/>
      <c r="E47" s="660"/>
      <c r="F47" s="660"/>
      <c r="G47" s="660"/>
      <c r="H47" s="660"/>
      <c r="I47" s="660"/>
      <c r="J47" s="660"/>
      <c r="K47" s="660"/>
      <c r="L47" s="660"/>
      <c r="M47" s="660"/>
      <c r="Q47" s="724"/>
    </row>
    <row r="48" spans="1:17">
      <c r="A48" s="709"/>
      <c r="B48" s="710"/>
      <c r="C48" s="710"/>
      <c r="D48" s="710"/>
      <c r="E48" s="710"/>
      <c r="F48" s="710"/>
      <c r="G48" s="710"/>
      <c r="H48" s="710"/>
      <c r="I48" s="710"/>
      <c r="J48" s="710"/>
      <c r="K48" s="710"/>
      <c r="L48" s="710"/>
      <c r="M48" s="754"/>
      <c r="Q48" s="724"/>
    </row>
    <row r="49" spans="1:17">
      <c r="A49" s="711"/>
      <c r="B49" s="660"/>
      <c r="C49" s="660"/>
      <c r="D49" s="660"/>
      <c r="E49" s="660"/>
      <c r="F49" s="660"/>
      <c r="G49" s="660"/>
      <c r="H49" s="660"/>
      <c r="I49" s="660"/>
      <c r="J49" s="660"/>
      <c r="K49" s="660"/>
      <c r="L49" s="660"/>
      <c r="M49" s="755"/>
      <c r="Q49" s="724"/>
    </row>
    <row r="50" spans="1:17">
      <c r="A50" s="711"/>
      <c r="B50" s="660"/>
      <c r="C50" s="660"/>
      <c r="D50" s="660"/>
      <c r="E50" s="660"/>
      <c r="F50" s="660"/>
      <c r="G50" s="660"/>
      <c r="H50" s="660"/>
      <c r="I50" s="660"/>
      <c r="J50" s="660"/>
      <c r="K50" s="660"/>
      <c r="L50" s="660"/>
      <c r="M50" s="755"/>
      <c r="Q50" s="724"/>
    </row>
    <row r="51" spans="1:17">
      <c r="A51" s="711"/>
      <c r="B51" s="660"/>
      <c r="C51" s="660"/>
      <c r="D51" s="660"/>
      <c r="E51" s="660"/>
      <c r="F51" s="660"/>
      <c r="G51" s="660"/>
      <c r="H51" s="660"/>
      <c r="I51" s="660"/>
      <c r="J51" s="660"/>
      <c r="K51" s="660"/>
      <c r="L51" s="660"/>
      <c r="M51" s="755"/>
      <c r="Q51" s="724"/>
    </row>
    <row r="52" spans="1:17">
      <c r="A52" s="711"/>
      <c r="B52" s="660"/>
      <c r="C52" s="660"/>
      <c r="D52" s="660"/>
      <c r="E52" s="660"/>
      <c r="F52" s="660"/>
      <c r="G52" s="660"/>
      <c r="H52" s="660"/>
      <c r="I52" s="660"/>
      <c r="J52" s="660"/>
      <c r="K52" s="660"/>
      <c r="L52" s="660"/>
      <c r="M52" s="755"/>
      <c r="Q52" s="724"/>
    </row>
    <row r="53" spans="1:17">
      <c r="A53" s="711"/>
      <c r="B53" s="660"/>
      <c r="C53" s="660"/>
      <c r="D53" s="660"/>
      <c r="E53" s="660"/>
      <c r="F53" s="660"/>
      <c r="G53" s="660"/>
      <c r="H53" s="660"/>
      <c r="I53" s="660"/>
      <c r="J53" s="660"/>
      <c r="K53" s="660"/>
      <c r="L53" s="660"/>
      <c r="M53" s="755"/>
      <c r="Q53" s="724"/>
    </row>
    <row r="54" spans="1:17">
      <c r="A54" s="711"/>
      <c r="B54" s="660"/>
      <c r="C54" s="660"/>
      <c r="D54" s="660"/>
      <c r="E54" s="660"/>
      <c r="F54" s="660"/>
      <c r="G54" s="660"/>
      <c r="H54" s="660"/>
      <c r="I54" s="660"/>
      <c r="J54" s="660"/>
      <c r="K54" s="660"/>
      <c r="L54" s="660"/>
      <c r="M54" s="755"/>
      <c r="Q54" s="724"/>
    </row>
    <row r="55" spans="1:17">
      <c r="A55" s="711"/>
      <c r="B55" s="712" t="s">
        <v>482</v>
      </c>
      <c r="C55" s="712"/>
      <c r="D55" s="712"/>
      <c r="E55" s="712"/>
      <c r="F55" s="660"/>
      <c r="G55" s="712" t="s">
        <v>483</v>
      </c>
      <c r="H55" s="712"/>
      <c r="I55" s="712" t="s">
        <v>484</v>
      </c>
      <c r="J55" s="712"/>
      <c r="K55" s="712"/>
      <c r="L55" s="712"/>
      <c r="M55" s="756"/>
      <c r="Q55" s="724"/>
    </row>
    <row r="56" spans="1:17">
      <c r="A56" s="713" t="str">
        <f>IF(DADOS!D24&lt;&gt;"",DADOS!D24,"")</f>
        <v/>
      </c>
      <c r="B56" s="714"/>
      <c r="C56" s="714"/>
      <c r="D56" s="714"/>
      <c r="E56" s="714"/>
      <c r="F56" s="714"/>
      <c r="G56" s="712"/>
      <c r="H56" s="712"/>
      <c r="I56" s="712"/>
      <c r="J56" s="712"/>
      <c r="K56" s="712"/>
      <c r="L56" s="712"/>
      <c r="M56" s="756"/>
      <c r="Q56" s="724"/>
    </row>
    <row r="57" spans="1:17">
      <c r="A57" s="711"/>
      <c r="B57" s="715" t="s">
        <v>106</v>
      </c>
      <c r="C57" s="715"/>
      <c r="D57" s="715"/>
      <c r="E57" s="715"/>
      <c r="F57" s="715"/>
      <c r="G57" s="712" t="s">
        <v>485</v>
      </c>
      <c r="H57" s="712"/>
      <c r="I57" s="712" t="s">
        <v>486</v>
      </c>
      <c r="J57" s="712"/>
      <c r="K57" s="712"/>
      <c r="L57" s="712"/>
      <c r="M57" s="756"/>
      <c r="Q57" s="724"/>
    </row>
    <row r="58" spans="1:17">
      <c r="A58" s="711"/>
      <c r="B58" s="715" t="s">
        <v>108</v>
      </c>
      <c r="C58" s="715"/>
      <c r="D58" s="715"/>
      <c r="E58" s="715"/>
      <c r="F58" s="715"/>
      <c r="G58" s="712" t="s">
        <v>108</v>
      </c>
      <c r="H58" s="712"/>
      <c r="I58" s="715" t="s">
        <v>108</v>
      </c>
      <c r="J58" s="715"/>
      <c r="K58" s="715"/>
      <c r="L58" s="715"/>
      <c r="M58" s="757"/>
      <c r="Q58" s="724"/>
    </row>
    <row r="59" ht="15.75" spans="1:17">
      <c r="A59" s="716"/>
      <c r="B59" s="717"/>
      <c r="C59" s="717"/>
      <c r="D59" s="717"/>
      <c r="E59" s="717"/>
      <c r="F59" s="717"/>
      <c r="G59" s="717"/>
      <c r="H59" s="717"/>
      <c r="I59" s="717"/>
      <c r="J59" s="717"/>
      <c r="K59" s="717"/>
      <c r="L59" s="717"/>
      <c r="M59" s="758"/>
      <c r="Q59" s="724"/>
    </row>
    <row r="60" spans="17:17">
      <c r="Q60" s="724"/>
    </row>
    <row r="61" spans="17:17">
      <c r="Q61" s="724"/>
    </row>
    <row r="62" spans="17:17">
      <c r="Q62" s="724"/>
    </row>
    <row r="63" spans="17:17">
      <c r="Q63" s="724"/>
    </row>
    <row r="64" spans="17:17">
      <c r="Q64" s="724"/>
    </row>
    <row r="65" spans="17:17">
      <c r="Q65" s="724"/>
    </row>
    <row r="66" spans="17:17">
      <c r="Q66" s="724"/>
    </row>
    <row r="67" spans="17:17">
      <c r="Q67" s="724"/>
    </row>
    <row r="68" spans="17:17">
      <c r="Q68" s="724"/>
    </row>
    <row r="69" spans="17:17">
      <c r="Q69" s="724"/>
    </row>
    <row r="70" spans="17:17">
      <c r="Q70" s="724"/>
    </row>
    <row r="71" spans="17:17">
      <c r="Q71" s="724"/>
    </row>
    <row r="72" spans="17:17">
      <c r="Q72" s="724"/>
    </row>
    <row r="73" spans="17:17">
      <c r="Q73" s="724"/>
    </row>
    <row r="74" spans="17:17">
      <c r="Q74" s="724"/>
    </row>
    <row r="75" spans="17:17">
      <c r="Q75" s="724"/>
    </row>
    <row r="76" spans="17:17">
      <c r="Q76" s="724"/>
    </row>
    <row r="77" spans="17:17">
      <c r="Q77" s="724"/>
    </row>
    <row r="78" spans="17:17">
      <c r="Q78" s="724"/>
    </row>
    <row r="79" spans="17:17">
      <c r="Q79" s="724"/>
    </row>
    <row r="80" spans="17:17">
      <c r="Q80" s="724"/>
    </row>
    <row r="81" spans="17:17">
      <c r="Q81" s="724"/>
    </row>
    <row r="82" spans="17:17">
      <c r="Q82" s="724"/>
    </row>
    <row r="83" spans="17:17">
      <c r="Q83" s="724"/>
    </row>
    <row r="84" spans="17:17">
      <c r="Q84" s="724"/>
    </row>
    <row r="85" spans="17:17">
      <c r="Q85" s="724"/>
    </row>
    <row r="86" spans="17:17">
      <c r="Q86" s="724"/>
    </row>
    <row r="87" spans="17:17">
      <c r="Q87" s="724"/>
    </row>
    <row r="88" spans="17:17">
      <c r="Q88" s="724"/>
    </row>
    <row r="89" spans="17:17">
      <c r="Q89" s="724"/>
    </row>
    <row r="90" spans="17:17">
      <c r="Q90" s="724"/>
    </row>
    <row r="91" spans="17:17">
      <c r="Q91" s="724"/>
    </row>
    <row r="92" spans="17:17">
      <c r="Q92" s="724"/>
    </row>
    <row r="93" spans="17:17">
      <c r="Q93" s="724"/>
    </row>
    <row r="94" spans="17:17">
      <c r="Q94" s="724"/>
    </row>
    <row r="95" spans="17:17">
      <c r="Q95" s="724"/>
    </row>
    <row r="96" spans="17:17">
      <c r="Q96" s="724"/>
    </row>
    <row r="97" spans="17:17">
      <c r="Q97" s="724"/>
    </row>
    <row r="98" spans="17:17">
      <c r="Q98" s="724"/>
    </row>
    <row r="99" spans="17:17">
      <c r="Q99" s="724"/>
    </row>
    <row r="100" spans="17:17">
      <c r="Q100" s="724"/>
    </row>
    <row r="101" spans="17:17">
      <c r="Q101" s="724"/>
    </row>
    <row r="102" spans="17:17">
      <c r="Q102" s="724"/>
    </row>
    <row r="103" spans="17:17">
      <c r="Q103" s="724"/>
    </row>
    <row r="104" spans="17:17">
      <c r="Q104" s="724"/>
    </row>
    <row r="105" spans="17:17">
      <c r="Q105" s="724"/>
    </row>
    <row r="106" spans="17:17">
      <c r="Q106" s="724"/>
    </row>
    <row r="107" spans="17:17">
      <c r="Q107" s="724"/>
    </row>
    <row r="108" spans="17:17">
      <c r="Q108" s="724"/>
    </row>
    <row r="109" spans="17:17">
      <c r="Q109" s="724"/>
    </row>
    <row r="110" spans="17:17">
      <c r="Q110" s="724"/>
    </row>
    <row r="111" spans="17:17">
      <c r="Q111" s="724"/>
    </row>
    <row r="112" spans="17:17">
      <c r="Q112" s="724"/>
    </row>
    <row r="113" spans="17:17">
      <c r="Q113" s="724"/>
    </row>
    <row r="114" spans="17:17">
      <c r="Q114" s="724"/>
    </row>
    <row r="115" spans="17:17">
      <c r="Q115" s="724"/>
    </row>
    <row r="116" spans="17:17">
      <c r="Q116" s="724"/>
    </row>
    <row r="117" spans="17:17">
      <c r="Q117" s="724"/>
    </row>
    <row r="118" spans="17:17">
      <c r="Q118" s="724"/>
    </row>
    <row r="119" spans="17:17">
      <c r="Q119" s="724"/>
    </row>
    <row r="120" spans="17:17">
      <c r="Q120" s="724"/>
    </row>
    <row r="121" spans="17:17">
      <c r="Q121" s="724"/>
    </row>
    <row r="122" spans="17:17">
      <c r="Q122" s="724"/>
    </row>
    <row r="123" spans="17:17">
      <c r="Q123" s="724"/>
    </row>
    <row r="124" spans="17:17">
      <c r="Q124" s="724"/>
    </row>
    <row r="125" spans="17:17">
      <c r="Q125" s="724"/>
    </row>
    <row r="126" spans="17:17">
      <c r="Q126" s="724"/>
    </row>
    <row r="127" spans="17:17">
      <c r="Q127" s="724"/>
    </row>
    <row r="128" spans="17:17">
      <c r="Q128" s="724"/>
    </row>
    <row r="129" spans="17:17">
      <c r="Q129" s="724"/>
    </row>
    <row r="130" spans="17:17">
      <c r="Q130" s="724"/>
    </row>
    <row r="131" spans="17:17">
      <c r="Q131" s="724"/>
    </row>
    <row r="132" spans="17:17">
      <c r="Q132" s="724"/>
    </row>
    <row r="133" spans="17:17">
      <c r="Q133" s="724"/>
    </row>
    <row r="134" spans="17:17">
      <c r="Q134" s="724"/>
    </row>
    <row r="135" spans="17:17">
      <c r="Q135" s="724"/>
    </row>
    <row r="136" spans="17:17">
      <c r="Q136" s="724"/>
    </row>
    <row r="137" spans="17:17">
      <c r="Q137" s="724"/>
    </row>
    <row r="138" spans="17:17">
      <c r="Q138" s="724"/>
    </row>
    <row r="139" spans="17:17">
      <c r="Q139" s="724"/>
    </row>
    <row r="140" spans="17:17">
      <c r="Q140" s="724"/>
    </row>
    <row r="141" spans="17:17">
      <c r="Q141" s="724"/>
    </row>
    <row r="142" spans="17:17">
      <c r="Q142" s="724"/>
    </row>
    <row r="143" spans="17:17">
      <c r="Q143" s="724"/>
    </row>
    <row r="144" spans="17:17">
      <c r="Q144" s="724"/>
    </row>
    <row r="145" spans="17:17">
      <c r="Q145" s="724"/>
    </row>
    <row r="146" spans="17:17">
      <c r="Q146" s="724"/>
    </row>
    <row r="147" spans="17:17">
      <c r="Q147" s="724"/>
    </row>
    <row r="148" spans="17:17">
      <c r="Q148" s="724"/>
    </row>
    <row r="149" spans="17:17">
      <c r="Q149" s="724"/>
    </row>
    <row r="150" spans="17:17">
      <c r="Q150" s="724"/>
    </row>
    <row r="151" spans="17:17">
      <c r="Q151" s="724"/>
    </row>
    <row r="152" spans="17:17">
      <c r="Q152" s="724"/>
    </row>
    <row r="153" spans="17:17">
      <c r="Q153" s="724"/>
    </row>
    <row r="154" spans="17:17">
      <c r="Q154" s="724"/>
    </row>
    <row r="155" spans="17:17">
      <c r="Q155" s="724"/>
    </row>
    <row r="156" spans="17:17">
      <c r="Q156" s="724"/>
    </row>
    <row r="157" spans="17:17">
      <c r="Q157" s="724"/>
    </row>
    <row r="158" spans="17:17">
      <c r="Q158" s="724"/>
    </row>
    <row r="159" spans="17:17">
      <c r="Q159" s="724"/>
    </row>
    <row r="160" spans="17:17">
      <c r="Q160" s="724"/>
    </row>
    <row r="161" spans="17:17">
      <c r="Q161" s="724"/>
    </row>
    <row r="162" spans="17:17">
      <c r="Q162" s="724"/>
    </row>
    <row r="163" spans="17:17">
      <c r="Q163" s="724"/>
    </row>
    <row r="164" spans="17:17">
      <c r="Q164" s="724"/>
    </row>
    <row r="165" spans="17:17">
      <c r="Q165" s="724"/>
    </row>
    <row r="166" spans="17:17">
      <c r="Q166" s="724"/>
    </row>
    <row r="167" spans="17:17">
      <c r="Q167" s="724"/>
    </row>
    <row r="168" spans="17:17">
      <c r="Q168" s="724"/>
    </row>
    <row r="169" spans="17:17">
      <c r="Q169" s="724"/>
    </row>
    <row r="170" spans="17:17">
      <c r="Q170" s="724"/>
    </row>
    <row r="171" spans="17:17">
      <c r="Q171" s="724"/>
    </row>
    <row r="172" spans="17:17">
      <c r="Q172" s="724"/>
    </row>
    <row r="173" spans="17:17">
      <c r="Q173" s="724"/>
    </row>
    <row r="174" spans="17:17">
      <c r="Q174" s="724"/>
    </row>
    <row r="175" spans="17:17">
      <c r="Q175" s="724"/>
    </row>
    <row r="176" spans="17:17">
      <c r="Q176" s="724"/>
    </row>
    <row r="177" spans="17:17">
      <c r="Q177" s="724"/>
    </row>
    <row r="178" spans="17:17">
      <c r="Q178" s="724"/>
    </row>
    <row r="179" spans="17:17">
      <c r="Q179" s="724"/>
    </row>
    <row r="180" spans="17:17">
      <c r="Q180" s="724"/>
    </row>
    <row r="181" spans="17:17">
      <c r="Q181" s="724"/>
    </row>
    <row r="182" spans="17:17">
      <c r="Q182" s="724"/>
    </row>
    <row r="183" spans="17:17">
      <c r="Q183" s="724"/>
    </row>
    <row r="184" spans="17:17">
      <c r="Q184" s="724"/>
    </row>
    <row r="185" spans="17:17">
      <c r="Q185" s="724"/>
    </row>
    <row r="186" spans="17:17">
      <c r="Q186" s="724"/>
    </row>
    <row r="187" spans="17:17">
      <c r="Q187" s="724"/>
    </row>
    <row r="188" spans="17:17">
      <c r="Q188" s="724"/>
    </row>
    <row r="189" spans="17:17">
      <c r="Q189" s="724"/>
    </row>
    <row r="190" spans="17:17">
      <c r="Q190" s="724"/>
    </row>
    <row r="191" spans="17:17">
      <c r="Q191" s="724"/>
    </row>
    <row r="192" spans="17:17">
      <c r="Q192" s="724"/>
    </row>
    <row r="193" spans="17:17">
      <c r="Q193" s="724"/>
    </row>
    <row r="194" spans="17:17">
      <c r="Q194" s="724"/>
    </row>
    <row r="195" spans="17:17">
      <c r="Q195" s="724"/>
    </row>
    <row r="196" spans="17:17">
      <c r="Q196" s="724"/>
    </row>
    <row r="197" spans="17:17">
      <c r="Q197" s="724"/>
    </row>
    <row r="198" spans="17:17">
      <c r="Q198" s="724"/>
    </row>
    <row r="199" spans="17:17">
      <c r="Q199" s="724"/>
    </row>
    <row r="200" spans="17:17">
      <c r="Q200" s="724"/>
    </row>
    <row r="201" spans="17:17">
      <c r="Q201" s="724"/>
    </row>
    <row r="202" spans="17:17">
      <c r="Q202" s="724"/>
    </row>
    <row r="203" spans="17:17">
      <c r="Q203" s="724"/>
    </row>
    <row r="204" spans="17:17">
      <c r="Q204" s="724"/>
    </row>
    <row r="205" spans="17:17">
      <c r="Q205" s="724"/>
    </row>
    <row r="206" spans="17:17">
      <c r="Q206" s="724"/>
    </row>
    <row r="207" spans="17:17">
      <c r="Q207" s="724"/>
    </row>
    <row r="208" spans="17:17">
      <c r="Q208" s="724"/>
    </row>
    <row r="209" spans="17:17">
      <c r="Q209" s="724"/>
    </row>
    <row r="210" spans="17:17">
      <c r="Q210" s="724"/>
    </row>
    <row r="211" spans="17:17">
      <c r="Q211" s="724"/>
    </row>
    <row r="212" spans="17:17">
      <c r="Q212" s="724"/>
    </row>
    <row r="213" spans="17:17">
      <c r="Q213" s="724"/>
    </row>
    <row r="214" spans="17:17">
      <c r="Q214" s="724"/>
    </row>
    <row r="215" spans="17:17">
      <c r="Q215" s="724"/>
    </row>
    <row r="216" spans="17:17">
      <c r="Q216" s="724"/>
    </row>
    <row r="217" spans="17:17">
      <c r="Q217" s="724"/>
    </row>
    <row r="218" spans="17:17">
      <c r="Q218" s="724"/>
    </row>
    <row r="219" spans="17:17">
      <c r="Q219" s="724"/>
    </row>
    <row r="220" spans="17:17">
      <c r="Q220" s="724"/>
    </row>
    <row r="221" spans="17:17">
      <c r="Q221" s="724"/>
    </row>
    <row r="222" spans="17:17">
      <c r="Q222" s="724"/>
    </row>
    <row r="223" spans="17:17">
      <c r="Q223" s="724"/>
    </row>
    <row r="224" spans="17:17">
      <c r="Q224" s="724"/>
    </row>
    <row r="225" spans="17:17">
      <c r="Q225" s="724"/>
    </row>
    <row r="226" spans="17:17">
      <c r="Q226" s="724"/>
    </row>
    <row r="227" spans="17:17">
      <c r="Q227" s="724"/>
    </row>
    <row r="228" spans="17:17">
      <c r="Q228" s="724"/>
    </row>
    <row r="229" spans="17:17">
      <c r="Q229" s="724"/>
    </row>
    <row r="230" spans="17:17">
      <c r="Q230" s="724"/>
    </row>
    <row r="231" spans="17:17">
      <c r="Q231" s="724"/>
    </row>
    <row r="232" spans="17:17">
      <c r="Q232" s="724"/>
    </row>
    <row r="233" spans="17:17">
      <c r="Q233" s="724"/>
    </row>
    <row r="234" spans="17:17">
      <c r="Q234" s="724"/>
    </row>
    <row r="235" spans="17:17">
      <c r="Q235" s="724"/>
    </row>
    <row r="236" spans="17:17">
      <c r="Q236" s="724"/>
    </row>
    <row r="237" spans="17:17">
      <c r="Q237" s="724"/>
    </row>
    <row r="238" spans="17:17">
      <c r="Q238" s="724"/>
    </row>
    <row r="239" spans="17:17">
      <c r="Q239" s="724"/>
    </row>
    <row r="240" spans="17:17">
      <c r="Q240" s="724"/>
    </row>
    <row r="241" spans="17:17">
      <c r="Q241" s="724"/>
    </row>
    <row r="242" spans="17:17">
      <c r="Q242" s="724"/>
    </row>
    <row r="243" spans="17:17">
      <c r="Q243" s="724"/>
    </row>
    <row r="244" spans="17:17">
      <c r="Q244" s="724"/>
    </row>
    <row r="245" spans="17:17">
      <c r="Q245" s="724"/>
    </row>
    <row r="246" spans="17:17">
      <c r="Q246" s="724"/>
    </row>
    <row r="247" spans="17:17">
      <c r="Q247" s="724"/>
    </row>
    <row r="248" spans="17:17">
      <c r="Q248" s="724"/>
    </row>
    <row r="249" spans="17:17">
      <c r="Q249" s="724"/>
    </row>
    <row r="250" spans="17:17">
      <c r="Q250" s="724"/>
    </row>
    <row r="251" spans="17:17">
      <c r="Q251" s="724"/>
    </row>
    <row r="252" spans="17:17">
      <c r="Q252" s="724"/>
    </row>
    <row r="253" spans="17:17">
      <c r="Q253" s="724"/>
    </row>
    <row r="254" spans="17:17">
      <c r="Q254" s="724"/>
    </row>
    <row r="255" spans="17:17">
      <c r="Q255" s="724"/>
    </row>
    <row r="256" spans="17:17">
      <c r="Q256" s="724"/>
    </row>
    <row r="257" spans="17:17">
      <c r="Q257" s="724"/>
    </row>
    <row r="258" spans="17:17">
      <c r="Q258" s="724"/>
    </row>
    <row r="259" spans="17:17">
      <c r="Q259" s="724"/>
    </row>
    <row r="260" spans="17:17">
      <c r="Q260" s="724"/>
    </row>
    <row r="261" spans="17:17">
      <c r="Q261" s="724"/>
    </row>
    <row r="262" spans="17:17">
      <c r="Q262" s="724"/>
    </row>
    <row r="263" spans="17:17">
      <c r="Q263" s="724"/>
    </row>
    <row r="264" spans="17:17">
      <c r="Q264" s="724"/>
    </row>
    <row r="265" spans="17:17">
      <c r="Q265" s="724"/>
    </row>
    <row r="266" spans="17:17">
      <c r="Q266" s="724"/>
    </row>
    <row r="267" spans="17:17">
      <c r="Q267" s="724"/>
    </row>
    <row r="268" spans="17:17">
      <c r="Q268" s="724"/>
    </row>
    <row r="269" spans="17:17">
      <c r="Q269" s="724"/>
    </row>
    <row r="270" spans="17:17">
      <c r="Q270" s="724"/>
    </row>
    <row r="271" spans="17:17">
      <c r="Q271" s="724"/>
    </row>
    <row r="272" spans="17:17">
      <c r="Q272" s="724"/>
    </row>
    <row r="273" spans="17:17">
      <c r="Q273" s="724"/>
    </row>
    <row r="274" spans="17:17">
      <c r="Q274" s="724"/>
    </row>
    <row r="275" spans="17:17">
      <c r="Q275" s="724"/>
    </row>
    <row r="276" spans="17:17">
      <c r="Q276" s="724"/>
    </row>
    <row r="277" spans="17:17">
      <c r="Q277" s="724"/>
    </row>
    <row r="278" spans="17:17">
      <c r="Q278" s="724"/>
    </row>
    <row r="279" spans="17:17">
      <c r="Q279" s="724"/>
    </row>
    <row r="280" spans="17:17">
      <c r="Q280" s="724"/>
    </row>
    <row r="281" spans="17:17">
      <c r="Q281" s="724"/>
    </row>
    <row r="282" spans="17:17">
      <c r="Q282" s="724"/>
    </row>
    <row r="283" spans="17:17">
      <c r="Q283" s="724"/>
    </row>
    <row r="284" spans="17:17">
      <c r="Q284" s="724"/>
    </row>
    <row r="285" spans="17:17">
      <c r="Q285" s="724"/>
    </row>
    <row r="286" spans="17:17">
      <c r="Q286" s="724"/>
    </row>
    <row r="287" spans="17:17">
      <c r="Q287" s="724"/>
    </row>
    <row r="288" spans="17:17">
      <c r="Q288" s="724"/>
    </row>
    <row r="289" spans="17:17">
      <c r="Q289" s="724"/>
    </row>
    <row r="290" spans="17:17">
      <c r="Q290" s="724"/>
    </row>
    <row r="291" spans="17:17">
      <c r="Q291" s="724"/>
    </row>
    <row r="292" spans="17:17">
      <c r="Q292" s="724"/>
    </row>
    <row r="293" spans="17:17">
      <c r="Q293" s="724"/>
    </row>
    <row r="294" spans="17:17">
      <c r="Q294" s="724"/>
    </row>
    <row r="295" spans="17:17">
      <c r="Q295" s="724"/>
    </row>
    <row r="296" spans="17:17">
      <c r="Q296" s="724"/>
    </row>
    <row r="297" spans="17:17">
      <c r="Q297" s="724"/>
    </row>
    <row r="298" spans="17:17">
      <c r="Q298" s="724"/>
    </row>
    <row r="299" spans="17:17">
      <c r="Q299" s="724"/>
    </row>
    <row r="300" spans="17:17">
      <c r="Q300" s="724"/>
    </row>
    <row r="301" spans="17:17">
      <c r="Q301" s="724"/>
    </row>
    <row r="302" spans="17:17">
      <c r="Q302" s="724"/>
    </row>
    <row r="303" spans="17:17">
      <c r="Q303" s="724"/>
    </row>
    <row r="304" spans="17:17">
      <c r="Q304" s="724"/>
    </row>
    <row r="305" spans="17:17">
      <c r="Q305" s="724"/>
    </row>
    <row r="306" spans="17:17">
      <c r="Q306" s="724"/>
    </row>
    <row r="307" spans="17:17">
      <c r="Q307" s="724"/>
    </row>
    <row r="308" spans="17:17">
      <c r="Q308" s="724"/>
    </row>
    <row r="309" spans="17:17">
      <c r="Q309" s="724"/>
    </row>
    <row r="310" spans="17:17">
      <c r="Q310" s="724"/>
    </row>
    <row r="311" spans="17:17">
      <c r="Q311" s="724"/>
    </row>
    <row r="312" spans="17:17">
      <c r="Q312" s="724"/>
    </row>
    <row r="313" spans="17:17">
      <c r="Q313" s="724"/>
    </row>
    <row r="314" spans="17:17">
      <c r="Q314" s="724"/>
    </row>
    <row r="315" spans="17:17">
      <c r="Q315" s="724"/>
    </row>
    <row r="316" spans="17:17">
      <c r="Q316" s="724"/>
    </row>
    <row r="317" spans="17:17">
      <c r="Q317" s="724"/>
    </row>
    <row r="318" spans="17:17">
      <c r="Q318" s="724"/>
    </row>
    <row r="319" spans="17:17">
      <c r="Q319" s="724"/>
    </row>
    <row r="320" spans="17:17">
      <c r="Q320" s="724"/>
    </row>
    <row r="321" spans="17:17">
      <c r="Q321" s="724"/>
    </row>
    <row r="322" spans="17:17">
      <c r="Q322" s="724"/>
    </row>
    <row r="323" spans="17:17">
      <c r="Q323" s="724"/>
    </row>
    <row r="324" spans="17:17">
      <c r="Q324" s="724"/>
    </row>
    <row r="325" spans="17:17">
      <c r="Q325" s="724"/>
    </row>
    <row r="326" spans="17:17">
      <c r="Q326" s="724"/>
    </row>
    <row r="327" spans="17:17">
      <c r="Q327" s="724"/>
    </row>
    <row r="328" spans="17:17">
      <c r="Q328" s="724"/>
    </row>
    <row r="329" spans="17:17">
      <c r="Q329" s="724"/>
    </row>
    <row r="330" spans="17:17">
      <c r="Q330" s="724"/>
    </row>
    <row r="331" spans="17:17">
      <c r="Q331" s="724"/>
    </row>
    <row r="332" spans="17:17">
      <c r="Q332" s="724"/>
    </row>
    <row r="333" spans="17:17">
      <c r="Q333" s="724"/>
    </row>
    <row r="334" spans="17:17">
      <c r="Q334" s="724"/>
    </row>
    <row r="335" spans="17:17">
      <c r="Q335" s="724"/>
    </row>
    <row r="336" spans="17:17">
      <c r="Q336" s="724"/>
    </row>
    <row r="337" spans="17:17">
      <c r="Q337" s="724"/>
    </row>
    <row r="338" spans="17:17">
      <c r="Q338" s="724"/>
    </row>
    <row r="339" spans="17:17">
      <c r="Q339" s="724"/>
    </row>
    <row r="340" spans="17:17">
      <c r="Q340" s="724"/>
    </row>
    <row r="341" spans="17:17">
      <c r="Q341" s="724"/>
    </row>
    <row r="342" spans="17:17">
      <c r="Q342" s="724"/>
    </row>
    <row r="343" spans="17:17">
      <c r="Q343" s="724"/>
    </row>
    <row r="344" spans="17:17">
      <c r="Q344" s="724"/>
    </row>
    <row r="345" spans="17:17">
      <c r="Q345" s="724"/>
    </row>
    <row r="346" spans="17:17">
      <c r="Q346" s="724"/>
    </row>
    <row r="347" spans="17:17">
      <c r="Q347" s="724"/>
    </row>
    <row r="348" spans="17:17">
      <c r="Q348" s="724"/>
    </row>
    <row r="349" spans="17:17">
      <c r="Q349" s="724"/>
    </row>
    <row r="350" spans="17:17">
      <c r="Q350" s="724"/>
    </row>
    <row r="351" spans="17:17">
      <c r="Q351" s="724"/>
    </row>
    <row r="352" spans="17:17">
      <c r="Q352" s="724"/>
    </row>
    <row r="353" spans="17:17">
      <c r="Q353" s="724"/>
    </row>
    <row r="354" spans="17:17">
      <c r="Q354" s="724"/>
    </row>
    <row r="355" spans="17:17">
      <c r="Q355" s="724"/>
    </row>
    <row r="356" spans="17:17">
      <c r="Q356" s="724"/>
    </row>
    <row r="357" spans="17:17">
      <c r="Q357" s="724"/>
    </row>
    <row r="358" spans="17:17">
      <c r="Q358" s="724"/>
    </row>
    <row r="359" spans="17:17">
      <c r="Q359" s="724"/>
    </row>
    <row r="360" spans="17:17">
      <c r="Q360" s="724"/>
    </row>
    <row r="361" spans="17:17">
      <c r="Q361" s="724"/>
    </row>
    <row r="362" spans="17:17">
      <c r="Q362" s="724"/>
    </row>
    <row r="363" spans="17:17">
      <c r="Q363" s="724"/>
    </row>
    <row r="364" spans="17:17">
      <c r="Q364" s="724"/>
    </row>
    <row r="365" spans="17:17">
      <c r="Q365" s="724"/>
    </row>
    <row r="366" spans="17:17">
      <c r="Q366" s="724"/>
    </row>
    <row r="367" spans="17:17">
      <c r="Q367" s="724"/>
    </row>
    <row r="368" spans="17:17">
      <c r="Q368" s="724"/>
    </row>
    <row r="369" spans="17:17">
      <c r="Q369" s="724"/>
    </row>
    <row r="370" spans="17:17">
      <c r="Q370" s="724"/>
    </row>
    <row r="371" spans="17:17">
      <c r="Q371" s="724"/>
    </row>
    <row r="372" spans="17:17">
      <c r="Q372" s="724"/>
    </row>
    <row r="373" spans="17:17">
      <c r="Q373" s="724"/>
    </row>
    <row r="374" spans="17:17">
      <c r="Q374" s="724"/>
    </row>
    <row r="375" spans="17:17">
      <c r="Q375" s="724"/>
    </row>
    <row r="376" spans="17:17">
      <c r="Q376" s="724"/>
    </row>
    <row r="377" spans="17:17">
      <c r="Q377" s="724"/>
    </row>
    <row r="378" spans="17:17">
      <c r="Q378" s="724"/>
    </row>
    <row r="379" spans="17:17">
      <c r="Q379" s="724"/>
    </row>
    <row r="380" spans="17:17">
      <c r="Q380" s="724"/>
    </row>
    <row r="381" spans="17:17">
      <c r="Q381" s="724"/>
    </row>
    <row r="382" spans="17:17">
      <c r="Q382" s="724"/>
    </row>
    <row r="383" spans="17:17">
      <c r="Q383" s="724"/>
    </row>
    <row r="384" spans="17:17">
      <c r="Q384" s="724"/>
    </row>
    <row r="385" spans="17:17">
      <c r="Q385" s="724"/>
    </row>
    <row r="386" spans="17:17">
      <c r="Q386" s="724"/>
    </row>
    <row r="387" spans="17:17">
      <c r="Q387" s="724"/>
    </row>
    <row r="388" spans="17:17">
      <c r="Q388" s="724"/>
    </row>
    <row r="389" spans="17:17">
      <c r="Q389" s="724"/>
    </row>
    <row r="390" spans="17:17">
      <c r="Q390" s="724"/>
    </row>
    <row r="391" spans="17:17">
      <c r="Q391" s="724"/>
    </row>
    <row r="392" spans="17:17">
      <c r="Q392" s="724"/>
    </row>
    <row r="393" spans="17:17">
      <c r="Q393" s="724"/>
    </row>
    <row r="394" spans="17:17">
      <c r="Q394" s="724"/>
    </row>
    <row r="395" spans="17:17">
      <c r="Q395" s="724"/>
    </row>
    <row r="396" spans="17:17">
      <c r="Q396" s="724"/>
    </row>
    <row r="397" spans="17:17">
      <c r="Q397" s="724"/>
    </row>
    <row r="398" spans="17:17">
      <c r="Q398" s="724"/>
    </row>
    <row r="399" spans="17:17">
      <c r="Q399" s="724"/>
    </row>
    <row r="400" spans="17:17">
      <c r="Q400" s="724"/>
    </row>
    <row r="401" spans="17:17">
      <c r="Q401" s="724"/>
    </row>
    <row r="402" spans="17:17">
      <c r="Q402" s="724"/>
    </row>
    <row r="403" spans="17:17">
      <c r="Q403" s="724"/>
    </row>
    <row r="404" spans="17:17">
      <c r="Q404" s="724"/>
    </row>
    <row r="405" spans="17:17">
      <c r="Q405" s="724"/>
    </row>
    <row r="406" spans="17:17">
      <c r="Q406" s="724"/>
    </row>
    <row r="407" spans="17:17">
      <c r="Q407" s="724"/>
    </row>
    <row r="408" spans="17:17">
      <c r="Q408" s="724"/>
    </row>
    <row r="409" spans="17:17">
      <c r="Q409" s="724"/>
    </row>
  </sheetData>
  <mergeCells count="52">
    <mergeCell ref="A9:J9"/>
    <mergeCell ref="L9:M9"/>
    <mergeCell ref="C10:G10"/>
    <mergeCell ref="K10:M10"/>
    <mergeCell ref="C11:H11"/>
    <mergeCell ref="K11:M11"/>
    <mergeCell ref="C12:H12"/>
    <mergeCell ref="K12:M12"/>
    <mergeCell ref="C13:H13"/>
    <mergeCell ref="K13:M13"/>
    <mergeCell ref="G15:I15"/>
    <mergeCell ref="L15:M15"/>
    <mergeCell ref="G16:I16"/>
    <mergeCell ref="G17:I17"/>
    <mergeCell ref="L17:M17"/>
    <mergeCell ref="E22:F22"/>
    <mergeCell ref="H22:I22"/>
    <mergeCell ref="B23:D23"/>
    <mergeCell ref="E23:F23"/>
    <mergeCell ref="H23:I23"/>
    <mergeCell ref="B24:D24"/>
    <mergeCell ref="E24:F24"/>
    <mergeCell ref="H24:I24"/>
    <mergeCell ref="B26:G26"/>
    <mergeCell ref="H26:I26"/>
    <mergeCell ref="B28:G28"/>
    <mergeCell ref="H28:I28"/>
    <mergeCell ref="A30:G30"/>
    <mergeCell ref="H30:M30"/>
    <mergeCell ref="A31:M31"/>
    <mergeCell ref="G33:I33"/>
    <mergeCell ref="F35:G35"/>
    <mergeCell ref="H35:I35"/>
    <mergeCell ref="F37:G37"/>
    <mergeCell ref="H37:I37"/>
    <mergeCell ref="A41:D41"/>
    <mergeCell ref="G41:M41"/>
    <mergeCell ref="A43:D43"/>
    <mergeCell ref="G43:M43"/>
    <mergeCell ref="G45:M45"/>
    <mergeCell ref="B55:E55"/>
    <mergeCell ref="G55:H55"/>
    <mergeCell ref="I55:M55"/>
    <mergeCell ref="A56:F56"/>
    <mergeCell ref="G56:H56"/>
    <mergeCell ref="I56:M56"/>
    <mergeCell ref="B57:E57"/>
    <mergeCell ref="G57:H57"/>
    <mergeCell ref="I57:M57"/>
    <mergeCell ref="B58:E58"/>
    <mergeCell ref="G58:H58"/>
    <mergeCell ref="I58:M58"/>
  </mergeCells>
  <dataValidations count="3">
    <dataValidation type="list" allowBlank="1" showInputMessage="1" showErrorMessage="1" sqref="K10:M10">
      <formula1>$O$1:$O$15</formula1>
    </dataValidation>
    <dataValidation type="list" allowBlank="1" showInputMessage="1" showErrorMessage="1" sqref="K14">
      <formula1>$O$16:$O$31</formula1>
    </dataValidation>
    <dataValidation type="list" allowBlank="1" showInputMessage="1" showErrorMessage="1" errorTitle="SELECIONE AO LADO" error="SELECIONE NA SETA AO LADO" promptTitle="ESCRITÓRIO REGIONAL DE" sqref="G17:I17" errorStyle="warning">
      <formula1>$O$16:$O$31</formula1>
    </dataValidation>
  </dataValidations>
  <printOptions horizontalCentered="1" verticalCentered="1"/>
  <pageMargins left="0.984251968503937" right="0.393700787401575" top="0.393700787401575" bottom="0.393700787401575" header="0" footer="0"/>
  <pageSetup paperSize="9" scale="80" firstPageNumber="0" orientation="portrait" useFirstPageNumber="1" horizontalDpi="300" verticalDpi="300"/>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4">
    <pageSetUpPr fitToPage="1"/>
  </sheetPr>
  <dimension ref="A1:K65"/>
  <sheetViews>
    <sheetView view="pageBreakPreview" zoomScaleNormal="100" topLeftCell="A4" workbookViewId="0">
      <selection activeCell="E17" sqref="E17"/>
    </sheetView>
  </sheetViews>
  <sheetFormatPr defaultColWidth="9" defaultRowHeight="12.75"/>
  <cols>
    <col min="1" max="1" width="13.2857142857143" style="528" customWidth="1"/>
    <col min="2" max="2" width="37.8571428571429" style="528" customWidth="1"/>
    <col min="3" max="3" width="15.1428571428571" style="528" customWidth="1"/>
    <col min="4" max="4" width="11" style="528" customWidth="1"/>
    <col min="5" max="5" width="14" style="529" customWidth="1"/>
    <col min="6" max="6" width="23.4285714285714" style="528" customWidth="1"/>
    <col min="7" max="8" width="12" style="528" customWidth="1"/>
    <col min="9" max="9" width="15.1428571428571" style="528" customWidth="1"/>
    <col min="10" max="10" width="9.14285714285714" style="528"/>
    <col min="11" max="11" width="25.1428571428571" style="528" customWidth="1"/>
    <col min="12" max="16384" width="9.14285714285714" style="528"/>
  </cols>
  <sheetData>
    <row r="1" s="524" customFormat="1" spans="5:5">
      <c r="E1" s="530"/>
    </row>
    <row r="2" s="524" customFormat="1" spans="5:5">
      <c r="E2" s="530"/>
    </row>
    <row r="3" s="524" customFormat="1" spans="2:8">
      <c r="B3" s="530"/>
      <c r="C3" s="530"/>
      <c r="D3" s="530"/>
      <c r="E3" s="530"/>
      <c r="F3" s="530"/>
      <c r="G3" s="530"/>
      <c r="H3" s="530"/>
    </row>
    <row r="4" s="524" customFormat="1" spans="2:8">
      <c r="B4" s="530"/>
      <c r="C4" s="530"/>
      <c r="D4" s="530"/>
      <c r="E4" s="530"/>
      <c r="F4" s="530"/>
      <c r="G4" s="530"/>
      <c r="H4" s="530"/>
    </row>
    <row r="5" s="524" customFormat="1" spans="2:8">
      <c r="B5" s="530"/>
      <c r="C5" s="530"/>
      <c r="D5" s="530"/>
      <c r="E5" s="530"/>
      <c r="F5" s="530"/>
      <c r="G5" s="530"/>
      <c r="H5" s="530"/>
    </row>
    <row r="6" s="524" customFormat="1" spans="2:8">
      <c r="B6" s="530"/>
      <c r="C6" s="530"/>
      <c r="D6" s="530"/>
      <c r="E6" s="530"/>
      <c r="F6" s="530"/>
      <c r="G6" s="530"/>
      <c r="H6" s="530"/>
    </row>
    <row r="7" s="524" customFormat="1" ht="15" spans="2:9">
      <c r="B7" s="531"/>
      <c r="C7" s="532" t="s">
        <v>446</v>
      </c>
      <c r="D7" s="533" t="str">
        <f>IF(DADOS!$D$12&lt;&gt;"",DADOS!$D$12," ")</f>
        <v>Reforma Edifício Plaza Centenário</v>
      </c>
      <c r="E7" s="533"/>
      <c r="F7" s="534"/>
      <c r="G7" s="534"/>
      <c r="H7" s="534"/>
      <c r="I7" s="534"/>
    </row>
    <row r="8" s="524" customFormat="1" ht="15" spans="2:9">
      <c r="B8" s="531"/>
      <c r="C8" s="532" t="s">
        <v>487</v>
      </c>
      <c r="D8" s="535">
        <f>IF('FOLHA FECHAMENTO'!F33&lt;&gt;"",'FOLHA FECHAMENTO'!F33," ")</f>
        <v>240</v>
      </c>
      <c r="E8" s="533" t="s">
        <v>473</v>
      </c>
      <c r="F8" s="534"/>
      <c r="G8" s="534"/>
      <c r="H8" s="534"/>
      <c r="I8" s="534"/>
    </row>
    <row r="9" s="524" customFormat="1" ht="15.75" spans="1:9">
      <c r="A9" s="536"/>
      <c r="C9" s="537" t="s">
        <v>488</v>
      </c>
      <c r="D9" s="538"/>
      <c r="E9" s="539"/>
      <c r="H9" s="540" t="s">
        <v>489</v>
      </c>
      <c r="I9" s="540"/>
    </row>
    <row r="10" s="524" customFormat="1" ht="6" customHeight="1" spans="5:5">
      <c r="E10" s="530"/>
    </row>
    <row r="11" ht="20.1" customHeight="1" spans="1:9">
      <c r="A11" s="541" t="s">
        <v>490</v>
      </c>
      <c r="B11" s="542"/>
      <c r="C11" s="542"/>
      <c r="D11" s="542"/>
      <c r="E11" s="542"/>
      <c r="F11" s="542"/>
      <c r="G11" s="542"/>
      <c r="H11" s="543"/>
      <c r="I11" s="608">
        <f>'FOLHA FECHAMENTO'!$E$23</f>
        <v>0</v>
      </c>
    </row>
    <row r="12" ht="13.5" spans="1:9">
      <c r="A12" s="544"/>
      <c r="B12" s="544"/>
      <c r="C12" s="544"/>
      <c r="D12" s="544"/>
      <c r="E12" s="545"/>
      <c r="F12" s="544"/>
      <c r="G12" s="544"/>
      <c r="H12" s="544"/>
      <c r="I12" s="544"/>
    </row>
    <row r="13" s="525" customFormat="1" ht="30" customHeight="1" spans="1:11">
      <c r="A13" s="546" t="s">
        <v>491</v>
      </c>
      <c r="B13" s="546" t="s">
        <v>492</v>
      </c>
      <c r="C13" s="546" t="s">
        <v>493</v>
      </c>
      <c r="D13" s="546" t="s">
        <v>494</v>
      </c>
      <c r="E13" s="547" t="s">
        <v>495</v>
      </c>
      <c r="F13" s="547" t="s">
        <v>496</v>
      </c>
      <c r="G13" s="546" t="s">
        <v>497</v>
      </c>
      <c r="H13" s="546"/>
      <c r="I13" s="546"/>
      <c r="J13" s="609"/>
      <c r="K13" s="609"/>
    </row>
    <row r="14" s="526" customFormat="1" ht="15.95" customHeight="1" spans="1:11">
      <c r="A14" s="546"/>
      <c r="B14" s="546"/>
      <c r="C14" s="546"/>
      <c r="D14" s="546"/>
      <c r="E14" s="548"/>
      <c r="F14" s="548"/>
      <c r="G14" s="546" t="s">
        <v>498</v>
      </c>
      <c r="H14" s="546" t="s">
        <v>499</v>
      </c>
      <c r="I14" s="546" t="s">
        <v>500</v>
      </c>
      <c r="J14" s="609"/>
      <c r="K14" s="609"/>
    </row>
    <row r="15" s="526" customFormat="1" ht="15.95" customHeight="1" spans="1:11">
      <c r="A15" s="549">
        <v>1</v>
      </c>
      <c r="B15" s="550" t="s">
        <v>501</v>
      </c>
      <c r="C15" s="551">
        <f>D15*$I$11</f>
        <v>0</v>
      </c>
      <c r="D15" s="552">
        <v>0</v>
      </c>
      <c r="E15" s="549"/>
      <c r="F15" s="549" t="str">
        <f>IF(AND(D15&gt;=G15,D15&lt;=I15),"OK","DIFERE")</f>
        <v>DIFERE</v>
      </c>
      <c r="G15" s="553">
        <v>0.03</v>
      </c>
      <c r="H15" s="553">
        <v>0.04</v>
      </c>
      <c r="I15" s="553">
        <v>0.055</v>
      </c>
      <c r="J15" s="528" t="s">
        <v>502</v>
      </c>
      <c r="K15" s="528" t="s">
        <v>503</v>
      </c>
    </row>
    <row r="16" s="526" customFormat="1" ht="15.95" customHeight="1" spans="1:11">
      <c r="A16" s="549">
        <v>2</v>
      </c>
      <c r="B16" s="550" t="s">
        <v>504</v>
      </c>
      <c r="C16" s="551">
        <f>D16*$I$11</f>
        <v>0</v>
      </c>
      <c r="D16" s="554">
        <v>0</v>
      </c>
      <c r="E16" s="549"/>
      <c r="F16" s="549" t="str">
        <f>IF(AND(D16&gt;=G16,D16&lt;=I16),"OK","DIFERE")</f>
        <v>DIFERE</v>
      </c>
      <c r="G16" s="553">
        <v>0.008</v>
      </c>
      <c r="H16" s="553">
        <v>0.008</v>
      </c>
      <c r="I16" s="553">
        <v>0.01</v>
      </c>
      <c r="J16" s="528" t="s">
        <v>505</v>
      </c>
      <c r="K16" s="528" t="s">
        <v>506</v>
      </c>
    </row>
    <row r="17" s="526" customFormat="1" ht="15.95" customHeight="1" spans="1:11">
      <c r="A17" s="549">
        <v>3</v>
      </c>
      <c r="B17" s="550" t="s">
        <v>507</v>
      </c>
      <c r="C17" s="551">
        <f>D17*$I$11</f>
        <v>0</v>
      </c>
      <c r="D17" s="554">
        <v>0</v>
      </c>
      <c r="E17" s="549"/>
      <c r="F17" s="549" t="str">
        <f>IF(AND(D17&gt;=G17,D17&lt;=I17),"OK","DIFERE")</f>
        <v>DIFERE</v>
      </c>
      <c r="G17" s="553">
        <v>0.0097</v>
      </c>
      <c r="H17" s="553">
        <v>0.0127</v>
      </c>
      <c r="I17" s="553">
        <v>0.0127</v>
      </c>
      <c r="J17" s="528" t="s">
        <v>508</v>
      </c>
      <c r="K17" s="528" t="s">
        <v>509</v>
      </c>
    </row>
    <row r="18" s="526" customFormat="1" ht="15.95" customHeight="1" spans="1:11">
      <c r="A18" s="549">
        <v>4</v>
      </c>
      <c r="B18" s="550" t="s">
        <v>510</v>
      </c>
      <c r="C18" s="551">
        <f>D18*($I$11+C15+C16+C17)</f>
        <v>0</v>
      </c>
      <c r="D18" s="554">
        <v>0</v>
      </c>
      <c r="E18" s="549"/>
      <c r="F18" s="549" t="str">
        <f>IF(AND(D18&gt;=G18,D18&lt;=I18),"OK","DIFERE")</f>
        <v>DIFERE</v>
      </c>
      <c r="G18" s="553">
        <v>0.0059</v>
      </c>
      <c r="H18" s="553">
        <v>0.0123</v>
      </c>
      <c r="I18" s="553">
        <v>0.0139</v>
      </c>
      <c r="J18" s="528" t="s">
        <v>511</v>
      </c>
      <c r="K18" s="528" t="s">
        <v>512</v>
      </c>
    </row>
    <row r="19" s="526" customFormat="1" ht="15.95" customHeight="1" spans="1:11">
      <c r="A19" s="549">
        <v>5</v>
      </c>
      <c r="B19" s="550" t="s">
        <v>513</v>
      </c>
      <c r="C19" s="551">
        <f>D19*($I$11+C15+C16+C17+C18)</f>
        <v>0</v>
      </c>
      <c r="D19" s="554">
        <v>0</v>
      </c>
      <c r="E19" s="549"/>
      <c r="F19" s="549" t="str">
        <f>IF(AND(D19&gt;=G19,D19&lt;=I19),"OK","DIFERE")</f>
        <v>DIFERE</v>
      </c>
      <c r="G19" s="553">
        <v>0.0616</v>
      </c>
      <c r="H19" s="553">
        <v>0.074</v>
      </c>
      <c r="I19" s="553">
        <v>0.0896</v>
      </c>
      <c r="J19" s="528" t="s">
        <v>514</v>
      </c>
      <c r="K19" s="528" t="s">
        <v>515</v>
      </c>
    </row>
    <row r="20" s="526" customFormat="1" ht="15.95" customHeight="1" spans="1:11">
      <c r="A20" s="549">
        <v>6</v>
      </c>
      <c r="B20" s="555" t="s">
        <v>516</v>
      </c>
      <c r="C20" s="556">
        <f>D20*$I$11*(1+D27)</f>
        <v>0</v>
      </c>
      <c r="D20" s="557">
        <f>SUM(D21:D24)</f>
        <v>0.036</v>
      </c>
      <c r="E20" s="558"/>
      <c r="F20" s="524"/>
      <c r="G20" s="559"/>
      <c r="H20" s="559"/>
      <c r="I20" s="610"/>
      <c r="J20" s="528" t="s">
        <v>517</v>
      </c>
      <c r="K20" s="528" t="s">
        <v>518</v>
      </c>
    </row>
    <row r="21" s="526" customFormat="1" ht="15.95" customHeight="1" spans="1:11">
      <c r="A21" s="560" t="s">
        <v>519</v>
      </c>
      <c r="B21" s="561" t="s">
        <v>520</v>
      </c>
      <c r="C21" s="562"/>
      <c r="D21" s="554">
        <v>0</v>
      </c>
      <c r="E21" s="558"/>
      <c r="F21" s="524"/>
      <c r="G21" s="524"/>
      <c r="H21" s="524"/>
      <c r="I21" s="611"/>
      <c r="J21" s="528"/>
      <c r="K21" s="528"/>
    </row>
    <row r="22" s="526" customFormat="1" ht="15.95" customHeight="1" spans="1:11">
      <c r="A22" s="560" t="s">
        <v>521</v>
      </c>
      <c r="B22" s="561" t="s">
        <v>522</v>
      </c>
      <c r="C22" s="562"/>
      <c r="D22" s="554">
        <v>0</v>
      </c>
      <c r="E22" s="558"/>
      <c r="F22" s="524"/>
      <c r="G22" s="524"/>
      <c r="H22" s="524"/>
      <c r="I22" s="611"/>
      <c r="J22" s="528"/>
      <c r="K22" s="528"/>
    </row>
    <row r="23" s="526" customFormat="1" ht="15.95" customHeight="1" spans="1:11">
      <c r="A23" s="560" t="s">
        <v>523</v>
      </c>
      <c r="B23" s="561" t="s">
        <v>524</v>
      </c>
      <c r="C23" s="562"/>
      <c r="D23" s="554">
        <v>0</v>
      </c>
      <c r="E23" s="558"/>
      <c r="F23" s="524"/>
      <c r="G23" s="524"/>
      <c r="H23" s="524"/>
      <c r="I23" s="611"/>
      <c r="J23" s="528"/>
      <c r="K23" s="528"/>
    </row>
    <row r="24" s="526" customFormat="1" ht="15.95" customHeight="1" spans="1:11">
      <c r="A24" s="560" t="s">
        <v>525</v>
      </c>
      <c r="B24" s="561" t="s">
        <v>526</v>
      </c>
      <c r="C24" s="563"/>
      <c r="D24" s="564">
        <f>4.5%*0.8</f>
        <v>0.036</v>
      </c>
      <c r="E24" s="558"/>
      <c r="F24" s="524"/>
      <c r="G24" s="524"/>
      <c r="H24" s="524"/>
      <c r="I24" s="611"/>
      <c r="J24" s="528"/>
      <c r="K24" s="528"/>
    </row>
    <row r="25" s="526" customFormat="1" ht="15.95" customHeight="1" spans="1:11">
      <c r="A25" s="549" t="s">
        <v>527</v>
      </c>
      <c r="B25" s="549"/>
      <c r="C25" s="565">
        <f>SUM(C15:C20)</f>
        <v>0</v>
      </c>
      <c r="D25" s="549"/>
      <c r="E25" s="549"/>
      <c r="F25" s="566" t="s">
        <v>528</v>
      </c>
      <c r="G25" s="567"/>
      <c r="H25" s="567"/>
      <c r="I25" s="612"/>
      <c r="J25" s="528"/>
      <c r="K25" s="528"/>
    </row>
    <row r="26" s="526" customFormat="1" ht="15.95" customHeight="1" spans="1:11">
      <c r="A26" s="549" t="s">
        <v>529</v>
      </c>
      <c r="B26" s="549"/>
      <c r="C26" s="565">
        <f>C25+I11</f>
        <v>0</v>
      </c>
      <c r="D26" s="549"/>
      <c r="E26" s="549"/>
      <c r="F26" s="568" t="s">
        <v>530</v>
      </c>
      <c r="G26" s="553">
        <v>0.2034</v>
      </c>
      <c r="H26" s="553">
        <v>0.2212</v>
      </c>
      <c r="I26" s="553">
        <v>0.25</v>
      </c>
      <c r="J26" s="528"/>
      <c r="K26" s="613"/>
    </row>
    <row r="27" s="526" customFormat="1" ht="13.5" spans="1:11">
      <c r="A27" s="549" t="s">
        <v>465</v>
      </c>
      <c r="B27" s="549"/>
      <c r="C27" s="549"/>
      <c r="D27" s="569">
        <f>(((1+$D15+$D16+$D17)*(1+$D18)*(1+$D19)/(1-$D20)))-1</f>
        <v>0.0373443983402491</v>
      </c>
      <c r="E27" s="549" t="str">
        <f>IF(AND($D27&gt;=$G27,$D27&lt;=$I27),"OK","DIFERE")</f>
        <v>DIFERE</v>
      </c>
      <c r="F27" s="568" t="s">
        <v>531</v>
      </c>
      <c r="G27" s="553">
        <f>((G26+1))/(1-$D$24)-1</f>
        <v>0.248340248962656</v>
      </c>
      <c r="H27" s="553">
        <f>((H26+1))/(1-$D$24)-1</f>
        <v>0.266804979253112</v>
      </c>
      <c r="I27" s="553">
        <f>((I26+1))/(1-$D$24)-1</f>
        <v>0.296680497925311</v>
      </c>
      <c r="J27" s="528"/>
      <c r="K27" s="528"/>
    </row>
    <row r="28" s="527" customFormat="1" spans="1:11">
      <c r="A28" s="544"/>
      <c r="B28" s="544"/>
      <c r="C28" s="544"/>
      <c r="D28" s="544"/>
      <c r="E28" s="545"/>
      <c r="F28" s="544"/>
      <c r="G28" s="544"/>
      <c r="H28" s="544"/>
      <c r="I28" s="544"/>
      <c r="J28" s="528"/>
      <c r="K28" s="528"/>
    </row>
    <row r="29" s="527" customFormat="1" spans="1:11">
      <c r="A29" s="544"/>
      <c r="B29" s="544"/>
      <c r="C29" s="544"/>
      <c r="D29" s="544"/>
      <c r="E29" s="545"/>
      <c r="F29" s="544"/>
      <c r="G29" s="544"/>
      <c r="H29" s="544"/>
      <c r="I29" s="544"/>
      <c r="J29" s="528"/>
      <c r="K29" s="528"/>
    </row>
    <row r="30" s="526" customFormat="1" ht="15.75" spans="1:11">
      <c r="A30" s="570"/>
      <c r="B30" s="571" t="s">
        <v>532</v>
      </c>
      <c r="C30" s="571"/>
      <c r="D30" s="571"/>
      <c r="E30" s="571"/>
      <c r="F30" s="571"/>
      <c r="G30" s="571"/>
      <c r="H30" s="572"/>
      <c r="I30" s="614"/>
      <c r="J30" s="573"/>
      <c r="K30" s="573"/>
    </row>
    <row r="31" s="525" customFormat="1" ht="18" customHeight="1" spans="1:11">
      <c r="A31" s="573"/>
      <c r="B31" s="573"/>
      <c r="C31" s="573"/>
      <c r="D31" s="573"/>
      <c r="E31" s="574"/>
      <c r="F31" s="573"/>
      <c r="G31" s="573"/>
      <c r="H31" s="573"/>
      <c r="I31" s="573"/>
      <c r="J31" s="573"/>
      <c r="K31" s="573"/>
    </row>
    <row r="32" s="525" customFormat="1" ht="20.1" customHeight="1" spans="1:11">
      <c r="A32" s="575" t="s">
        <v>533</v>
      </c>
      <c r="B32" s="576"/>
      <c r="C32" s="576"/>
      <c r="D32" s="576"/>
      <c r="E32" s="576"/>
      <c r="F32" s="576"/>
      <c r="G32" s="576"/>
      <c r="H32" s="577"/>
      <c r="I32" s="608">
        <f>'FOLHA FECHAMENTO'!$E$24</f>
        <v>0</v>
      </c>
      <c r="J32" s="615"/>
      <c r="K32" s="615"/>
    </row>
    <row r="33" s="526" customFormat="1" ht="15.95" customHeight="1" spans="1:11">
      <c r="A33" s="578" t="s">
        <v>491</v>
      </c>
      <c r="B33" s="578" t="s">
        <v>492</v>
      </c>
      <c r="C33" s="578" t="s">
        <v>493</v>
      </c>
      <c r="D33" s="578" t="s">
        <v>494</v>
      </c>
      <c r="E33" s="579" t="s">
        <v>495</v>
      </c>
      <c r="F33" s="579" t="s">
        <v>496</v>
      </c>
      <c r="G33" s="578" t="s">
        <v>497</v>
      </c>
      <c r="H33" s="578"/>
      <c r="I33" s="578"/>
      <c r="J33" s="616"/>
      <c r="K33" s="616"/>
    </row>
    <row r="34" s="526" customFormat="1" ht="15.95" customHeight="1" spans="1:11">
      <c r="A34" s="578"/>
      <c r="B34" s="578"/>
      <c r="C34" s="578"/>
      <c r="D34" s="578"/>
      <c r="E34" s="580"/>
      <c r="F34" s="580"/>
      <c r="G34" s="578" t="s">
        <v>498</v>
      </c>
      <c r="H34" s="578" t="s">
        <v>499</v>
      </c>
      <c r="I34" s="578" t="s">
        <v>500</v>
      </c>
      <c r="J34" s="616"/>
      <c r="K34" s="616"/>
    </row>
    <row r="35" s="526" customFormat="1" ht="15.95" customHeight="1" spans="1:11">
      <c r="A35" s="581">
        <v>1</v>
      </c>
      <c r="B35" s="582" t="s">
        <v>501</v>
      </c>
      <c r="C35" s="583">
        <f>D35*$I$32</f>
        <v>0</v>
      </c>
      <c r="D35" s="584">
        <v>0</v>
      </c>
      <c r="E35" s="581"/>
      <c r="F35" s="581" t="str">
        <f>IF(AND(D35&gt;=G35,D35&lt;=I35),"OK","DIFERE")</f>
        <v>DIFERE</v>
      </c>
      <c r="G35" s="553">
        <v>0.015</v>
      </c>
      <c r="H35" s="553">
        <v>0.0345</v>
      </c>
      <c r="I35" s="553">
        <v>0.0449</v>
      </c>
      <c r="J35" s="615" t="s">
        <v>502</v>
      </c>
      <c r="K35" s="615" t="s">
        <v>503</v>
      </c>
    </row>
    <row r="36" s="526" customFormat="1" ht="15.95" customHeight="1" spans="1:11">
      <c r="A36" s="581">
        <v>2</v>
      </c>
      <c r="B36" s="582" t="s">
        <v>504</v>
      </c>
      <c r="C36" s="583">
        <f>D36*$I$32</f>
        <v>0</v>
      </c>
      <c r="D36" s="554">
        <v>0</v>
      </c>
      <c r="E36" s="581"/>
      <c r="F36" s="581" t="str">
        <f>IF(AND(D36&gt;=G36,D36&lt;=I36),"OK","DIFERE")</f>
        <v>DIFERE</v>
      </c>
      <c r="G36" s="553">
        <v>0.003</v>
      </c>
      <c r="H36" s="553">
        <v>0.0048</v>
      </c>
      <c r="I36" s="553">
        <v>0.0082</v>
      </c>
      <c r="J36" s="615" t="s">
        <v>505</v>
      </c>
      <c r="K36" s="615" t="s">
        <v>506</v>
      </c>
    </row>
    <row r="37" s="526" customFormat="1" ht="15.95" customHeight="1" spans="1:11">
      <c r="A37" s="581">
        <v>3</v>
      </c>
      <c r="B37" s="582" t="s">
        <v>507</v>
      </c>
      <c r="C37" s="583">
        <f>D37*$I$32</f>
        <v>0</v>
      </c>
      <c r="D37" s="554">
        <v>0</v>
      </c>
      <c r="E37" s="581"/>
      <c r="F37" s="581" t="str">
        <f>IF(AND(D37&gt;=G37,D37&lt;=I37),"OK","DIFERE")</f>
        <v>DIFERE</v>
      </c>
      <c r="G37" s="553">
        <v>0.0056</v>
      </c>
      <c r="H37" s="553">
        <v>0.0085</v>
      </c>
      <c r="I37" s="553">
        <v>0.0089</v>
      </c>
      <c r="J37" s="615" t="s">
        <v>508</v>
      </c>
      <c r="K37" s="615" t="s">
        <v>509</v>
      </c>
    </row>
    <row r="38" s="526" customFormat="1" ht="15.95" customHeight="1" spans="1:11">
      <c r="A38" s="581">
        <v>4</v>
      </c>
      <c r="B38" s="582" t="s">
        <v>510</v>
      </c>
      <c r="C38" s="583">
        <f>D38*($I$32+C35+C36+C37)</f>
        <v>0</v>
      </c>
      <c r="D38" s="554">
        <v>0</v>
      </c>
      <c r="E38" s="581"/>
      <c r="F38" s="581" t="str">
        <f>IF(AND(D38&gt;=G38,D38&lt;=I38),"OK","DIFERE")</f>
        <v>DIFERE</v>
      </c>
      <c r="G38" s="553">
        <v>0.0085</v>
      </c>
      <c r="H38" s="553">
        <v>0.0085</v>
      </c>
      <c r="I38" s="553">
        <v>0.0111</v>
      </c>
      <c r="J38" s="615" t="s">
        <v>511</v>
      </c>
      <c r="K38" s="615" t="s">
        <v>512</v>
      </c>
    </row>
    <row r="39" s="526" customFormat="1" ht="15.95" customHeight="1" spans="1:11">
      <c r="A39" s="581">
        <v>5</v>
      </c>
      <c r="B39" s="582" t="s">
        <v>513</v>
      </c>
      <c r="C39" s="583">
        <f>D39*($I$32+C35+C36+C37+C38)</f>
        <v>0</v>
      </c>
      <c r="D39" s="554">
        <v>0</v>
      </c>
      <c r="E39" s="581"/>
      <c r="F39" s="581" t="str">
        <f>IF(AND(D39&gt;=G39,D39&lt;=I39),"OK","DIFERE")</f>
        <v>DIFERE</v>
      </c>
      <c r="G39" s="553">
        <v>0.035</v>
      </c>
      <c r="H39" s="553">
        <v>0.0511</v>
      </c>
      <c r="I39" s="553">
        <v>0.0622</v>
      </c>
      <c r="J39" s="615" t="s">
        <v>514</v>
      </c>
      <c r="K39" s="615" t="s">
        <v>515</v>
      </c>
    </row>
    <row r="40" s="526" customFormat="1" ht="15.95" customHeight="1" spans="1:11">
      <c r="A40" s="581">
        <v>6</v>
      </c>
      <c r="B40" s="585" t="s">
        <v>516</v>
      </c>
      <c r="C40" s="556">
        <f>D40*$I$32*(1+D47)</f>
        <v>0</v>
      </c>
      <c r="D40" s="557">
        <f>SUM(D41:D44)</f>
        <v>0</v>
      </c>
      <c r="E40" s="586"/>
      <c r="F40" s="573"/>
      <c r="G40" s="587"/>
      <c r="H40" s="587"/>
      <c r="I40" s="617"/>
      <c r="J40" s="615" t="s">
        <v>517</v>
      </c>
      <c r="K40" s="615" t="s">
        <v>518</v>
      </c>
    </row>
    <row r="41" s="526" customFormat="1" ht="15.95" customHeight="1" spans="1:11">
      <c r="A41" s="588" t="s">
        <v>519</v>
      </c>
      <c r="B41" s="589" t="s">
        <v>520</v>
      </c>
      <c r="C41" s="590"/>
      <c r="D41" s="554">
        <v>0</v>
      </c>
      <c r="E41" s="586"/>
      <c r="F41" s="573"/>
      <c r="G41" s="573"/>
      <c r="H41" s="573"/>
      <c r="I41" s="618"/>
      <c r="J41" s="615"/>
      <c r="K41" s="615"/>
    </row>
    <row r="42" s="526" customFormat="1" ht="15.95" customHeight="1" spans="1:11">
      <c r="A42" s="588" t="s">
        <v>521</v>
      </c>
      <c r="B42" s="589" t="s">
        <v>522</v>
      </c>
      <c r="C42" s="590"/>
      <c r="D42" s="554">
        <v>0</v>
      </c>
      <c r="E42" s="586"/>
      <c r="F42" s="573"/>
      <c r="G42" s="573"/>
      <c r="H42" s="573"/>
      <c r="I42" s="618"/>
      <c r="J42" s="615"/>
      <c r="K42" s="615"/>
    </row>
    <row r="43" s="526" customFormat="1" ht="15.95" customHeight="1" spans="1:11">
      <c r="A43" s="588" t="s">
        <v>523</v>
      </c>
      <c r="B43" s="589" t="s">
        <v>524</v>
      </c>
      <c r="C43" s="590"/>
      <c r="D43" s="554">
        <v>0</v>
      </c>
      <c r="E43" s="586"/>
      <c r="F43" s="573"/>
      <c r="G43" s="573"/>
      <c r="H43" s="573"/>
      <c r="I43" s="618"/>
      <c r="J43" s="615"/>
      <c r="K43" s="615"/>
    </row>
    <row r="44" s="526" customFormat="1" ht="15.95" customHeight="1" spans="1:11">
      <c r="A44" s="588" t="s">
        <v>525</v>
      </c>
      <c r="B44" s="589" t="s">
        <v>526</v>
      </c>
      <c r="C44" s="591"/>
      <c r="D44" s="564">
        <v>0</v>
      </c>
      <c r="E44" s="586"/>
      <c r="F44" s="573"/>
      <c r="G44" s="573"/>
      <c r="H44" s="573"/>
      <c r="I44" s="618"/>
      <c r="J44" s="615"/>
      <c r="K44" s="615"/>
    </row>
    <row r="45" s="526" customFormat="1" ht="15.95" customHeight="1" spans="1:11">
      <c r="A45" s="581" t="s">
        <v>527</v>
      </c>
      <c r="B45" s="581"/>
      <c r="C45" s="592">
        <f>SUM(C35:C40)</f>
        <v>0</v>
      </c>
      <c r="D45" s="581"/>
      <c r="E45" s="581"/>
      <c r="F45" s="593" t="s">
        <v>528</v>
      </c>
      <c r="G45" s="594"/>
      <c r="H45" s="594"/>
      <c r="I45" s="619"/>
      <c r="J45" s="615"/>
      <c r="K45" s="615"/>
    </row>
    <row r="46" s="526" customFormat="1" ht="13.5" spans="1:11">
      <c r="A46" s="581" t="s">
        <v>529</v>
      </c>
      <c r="B46" s="581"/>
      <c r="C46" s="592">
        <f>C45+I32</f>
        <v>0</v>
      </c>
      <c r="D46" s="581"/>
      <c r="E46" s="581"/>
      <c r="F46" s="595" t="s">
        <v>530</v>
      </c>
      <c r="G46" s="553">
        <v>0.111</v>
      </c>
      <c r="H46" s="553">
        <v>0.1402</v>
      </c>
      <c r="I46" s="553">
        <v>0.168</v>
      </c>
      <c r="J46" s="615"/>
      <c r="K46" s="613"/>
    </row>
    <row r="47" s="526" customFormat="1" ht="13.5" spans="1:11">
      <c r="A47" s="581" t="s">
        <v>465</v>
      </c>
      <c r="B47" s="581"/>
      <c r="C47" s="581"/>
      <c r="D47" s="569">
        <f>(((1+$D35+$D36+$D37)*(1+$D38)*(1+$D39)/(1-$D40)))-1</f>
        <v>0</v>
      </c>
      <c r="E47" s="581" t="str">
        <f>IF(AND($D47&gt;=$G47,$D47&lt;=$I47),"OK","DIFERE")</f>
        <v>DIFERE</v>
      </c>
      <c r="F47" s="595" t="s">
        <v>531</v>
      </c>
      <c r="G47" s="553">
        <f>((G46+1))/(1-$D$44)-1</f>
        <v>0.111</v>
      </c>
      <c r="H47" s="553">
        <f>((H46+1))/(1-$D$44)-1</f>
        <v>0.1402</v>
      </c>
      <c r="I47" s="553">
        <f>((I46+1))/(1-$D$44)-1</f>
        <v>0.168</v>
      </c>
      <c r="J47" s="615"/>
      <c r="K47" s="615"/>
    </row>
    <row r="48" s="526" customFormat="1" ht="13.5" spans="1:11">
      <c r="A48" s="596"/>
      <c r="B48" s="596"/>
      <c r="C48" s="596"/>
      <c r="D48" s="596"/>
      <c r="E48" s="597"/>
      <c r="F48" s="596"/>
      <c r="G48" s="596"/>
      <c r="H48" s="596"/>
      <c r="I48" s="596"/>
      <c r="J48" s="615"/>
      <c r="K48" s="615"/>
    </row>
    <row r="49" s="526" customFormat="1" spans="1:11">
      <c r="A49" s="596"/>
      <c r="B49" s="596"/>
      <c r="C49" s="596"/>
      <c r="D49" s="596"/>
      <c r="E49" s="598" t="s">
        <v>534</v>
      </c>
      <c r="F49" s="599"/>
      <c r="G49" s="599"/>
      <c r="H49" s="599"/>
      <c r="I49" s="620"/>
      <c r="J49" s="615"/>
      <c r="K49" s="615"/>
    </row>
    <row r="50" s="526" customFormat="1" spans="1:11">
      <c r="A50" s="596"/>
      <c r="B50" s="596"/>
      <c r="C50" s="596"/>
      <c r="D50" s="596"/>
      <c r="E50" s="600"/>
      <c r="F50" s="573"/>
      <c r="G50" s="573"/>
      <c r="H50" s="573"/>
      <c r="I50" s="611"/>
      <c r="J50" s="615"/>
      <c r="K50" s="615"/>
    </row>
    <row r="51" s="526" customFormat="1" spans="1:11">
      <c r="A51" s="596"/>
      <c r="B51" s="596"/>
      <c r="C51" s="596"/>
      <c r="D51" s="596"/>
      <c r="E51" s="600"/>
      <c r="F51" s="573"/>
      <c r="G51" s="573"/>
      <c r="H51" s="573"/>
      <c r="I51" s="611"/>
      <c r="J51" s="615"/>
      <c r="K51" s="615"/>
    </row>
    <row r="52" s="526" customFormat="1" spans="1:11">
      <c r="A52" s="596"/>
      <c r="B52" s="596"/>
      <c r="C52" s="596"/>
      <c r="D52" s="596"/>
      <c r="E52" s="600"/>
      <c r="F52" s="573"/>
      <c r="G52" s="573"/>
      <c r="H52" s="573"/>
      <c r="I52" s="611"/>
      <c r="J52" s="615"/>
      <c r="K52" s="615"/>
    </row>
    <row r="53" s="526" customFormat="1" spans="1:11">
      <c r="A53" s="596" t="s">
        <v>535</v>
      </c>
      <c r="B53" s="596"/>
      <c r="C53" s="596"/>
      <c r="D53" s="596"/>
      <c r="E53" s="600"/>
      <c r="F53" s="573"/>
      <c r="G53" s="573"/>
      <c r="H53" s="573"/>
      <c r="I53" s="611"/>
      <c r="J53" s="615"/>
      <c r="K53" s="615"/>
    </row>
    <row r="54" s="526" customFormat="1" spans="1:11">
      <c r="A54" s="596" t="s">
        <v>536</v>
      </c>
      <c r="B54" s="596"/>
      <c r="C54" s="596"/>
      <c r="D54" s="596"/>
      <c r="E54" s="600"/>
      <c r="F54" s="573"/>
      <c r="G54" s="573"/>
      <c r="H54" s="573"/>
      <c r="I54" s="611"/>
      <c r="J54" s="615"/>
      <c r="K54" s="615"/>
    </row>
    <row r="55" s="526" customFormat="1" spans="1:11">
      <c r="A55" s="596" t="s">
        <v>537</v>
      </c>
      <c r="B55" s="596"/>
      <c r="C55" s="596"/>
      <c r="D55" s="596"/>
      <c r="E55" s="600"/>
      <c r="F55" s="573"/>
      <c r="G55" s="573"/>
      <c r="H55" s="573"/>
      <c r="I55" s="611"/>
      <c r="J55" s="615"/>
      <c r="K55" s="615"/>
    </row>
    <row r="56" s="526" customFormat="1" ht="13.5" spans="1:11">
      <c r="A56" s="596" t="s">
        <v>538</v>
      </c>
      <c r="B56" s="596"/>
      <c r="C56" s="596"/>
      <c r="D56" s="596"/>
      <c r="E56" s="601"/>
      <c r="F56" s="602"/>
      <c r="G56" s="602"/>
      <c r="H56" s="602"/>
      <c r="I56" s="621"/>
      <c r="J56" s="615"/>
      <c r="K56" s="615"/>
    </row>
    <row r="57" s="526" customFormat="1" spans="1:11">
      <c r="A57" s="596" t="s">
        <v>539</v>
      </c>
      <c r="B57" s="596"/>
      <c r="C57" s="596"/>
      <c r="D57" s="596"/>
      <c r="E57" s="597"/>
      <c r="F57" s="596"/>
      <c r="G57" s="596"/>
      <c r="H57" s="596"/>
      <c r="I57" s="596"/>
      <c r="J57" s="615"/>
      <c r="K57" s="615"/>
    </row>
    <row r="58" s="526" customFormat="1" spans="1:11">
      <c r="A58" s="596" t="s">
        <v>540</v>
      </c>
      <c r="B58" s="596"/>
      <c r="C58" s="596"/>
      <c r="D58" s="596"/>
      <c r="E58" s="597"/>
      <c r="F58" s="596"/>
      <c r="G58" s="596"/>
      <c r="H58" s="596"/>
      <c r="I58" s="596"/>
      <c r="J58" s="615"/>
      <c r="K58" s="615"/>
    </row>
    <row r="59" s="526" customFormat="1" spans="1:11">
      <c r="A59" s="596" t="s">
        <v>541</v>
      </c>
      <c r="B59" s="596"/>
      <c r="C59" s="596"/>
      <c r="D59" s="596"/>
      <c r="E59" s="597"/>
      <c r="F59" s="596"/>
      <c r="G59" s="596"/>
      <c r="H59" s="596"/>
      <c r="I59" s="596"/>
      <c r="J59" s="615"/>
      <c r="K59" s="615"/>
    </row>
    <row r="60" s="526" customFormat="1" spans="1:11">
      <c r="A60" s="596" t="s">
        <v>542</v>
      </c>
      <c r="B60" s="596"/>
      <c r="C60" s="596"/>
      <c r="D60" s="596"/>
      <c r="E60" s="597"/>
      <c r="F60" s="596"/>
      <c r="G60" s="596"/>
      <c r="H60" s="596"/>
      <c r="I60" s="596"/>
      <c r="J60" s="615"/>
      <c r="K60" s="615"/>
    </row>
    <row r="61" s="526" customFormat="1" ht="13.5" spans="1:11">
      <c r="A61" s="544"/>
      <c r="B61" s="544"/>
      <c r="C61" s="544"/>
      <c r="D61" s="544"/>
      <c r="E61" s="545"/>
      <c r="F61" s="603"/>
      <c r="G61" s="604"/>
      <c r="H61" s="604"/>
      <c r="I61" s="544"/>
      <c r="J61" s="528"/>
      <c r="K61" s="528"/>
    </row>
    <row r="62" s="526" customFormat="1" spans="1:11">
      <c r="A62" s="544"/>
      <c r="B62" s="544"/>
      <c r="C62" s="544"/>
      <c r="D62" s="544"/>
      <c r="E62" s="545"/>
      <c r="F62" s="605" t="str">
        <f>IF(DADOS!$D$24&lt;&gt;"",DADOS!$D$24," ")</f>
        <v> </v>
      </c>
      <c r="G62" s="605"/>
      <c r="H62" s="605"/>
      <c r="I62" s="544"/>
      <c r="J62" s="528"/>
      <c r="K62" s="528"/>
    </row>
    <row r="63" s="526" customFormat="1" spans="1:11">
      <c r="A63" s="544"/>
      <c r="B63" s="544"/>
      <c r="C63" s="544"/>
      <c r="D63" s="544"/>
      <c r="E63" s="545"/>
      <c r="F63" s="606" t="s">
        <v>106</v>
      </c>
      <c r="G63" s="606"/>
      <c r="H63" s="606"/>
      <c r="I63" s="544"/>
      <c r="J63" s="528"/>
      <c r="K63" s="528"/>
    </row>
    <row r="64" s="526" customFormat="1" spans="1:11">
      <c r="A64" s="544"/>
      <c r="B64" s="607"/>
      <c r="C64" s="607"/>
      <c r="D64" s="607"/>
      <c r="E64" s="545"/>
      <c r="F64" s="606" t="s">
        <v>108</v>
      </c>
      <c r="G64" s="606"/>
      <c r="H64" s="606"/>
      <c r="I64" s="544"/>
      <c r="J64" s="528"/>
      <c r="K64" s="528"/>
    </row>
    <row r="65" s="526" customFormat="1" spans="1:11">
      <c r="A65" s="544"/>
      <c r="B65" s="544"/>
      <c r="C65" s="544"/>
      <c r="D65" s="544"/>
      <c r="E65" s="545"/>
      <c r="F65" s="544"/>
      <c r="G65" s="544"/>
      <c r="H65" s="544"/>
      <c r="I65" s="544"/>
      <c r="J65" s="528"/>
      <c r="K65" s="528"/>
    </row>
  </sheetData>
  <mergeCells count="39">
    <mergeCell ref="H9:I9"/>
    <mergeCell ref="A11:H11"/>
    <mergeCell ref="G13:I13"/>
    <mergeCell ref="B21:C21"/>
    <mergeCell ref="B22:C22"/>
    <mergeCell ref="B23:C23"/>
    <mergeCell ref="B24:C24"/>
    <mergeCell ref="A25:B25"/>
    <mergeCell ref="F25:I25"/>
    <mergeCell ref="A26:B26"/>
    <mergeCell ref="A27:C27"/>
    <mergeCell ref="B30:G30"/>
    <mergeCell ref="H30:I30"/>
    <mergeCell ref="A32:H32"/>
    <mergeCell ref="G33:I33"/>
    <mergeCell ref="B41:C41"/>
    <mergeCell ref="B42:C42"/>
    <mergeCell ref="B43:C43"/>
    <mergeCell ref="B44:C44"/>
    <mergeCell ref="A45:B45"/>
    <mergeCell ref="F45:I45"/>
    <mergeCell ref="A46:B46"/>
    <mergeCell ref="A47:C47"/>
    <mergeCell ref="F62:H62"/>
    <mergeCell ref="F63:H63"/>
    <mergeCell ref="F64:H64"/>
    <mergeCell ref="A13:A14"/>
    <mergeCell ref="A33:A34"/>
    <mergeCell ref="B13:B14"/>
    <mergeCell ref="B33:B34"/>
    <mergeCell ref="C13:C14"/>
    <mergeCell ref="C33:C34"/>
    <mergeCell ref="D13:D14"/>
    <mergeCell ref="D33:D34"/>
    <mergeCell ref="E13:E14"/>
    <mergeCell ref="E33:E34"/>
    <mergeCell ref="F13:F14"/>
    <mergeCell ref="F33:F34"/>
    <mergeCell ref="B3:H6"/>
  </mergeCells>
  <printOptions horizontalCentered="1" verticalCentered="1"/>
  <pageMargins left="0.984251968503937" right="0.393700787401575" top="0.984251968503937" bottom="0.393700787401575" header="0" footer="0"/>
  <pageSetup paperSize="9" scale="53" orientation="landscape"/>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5"/>
  <dimension ref="A1:N68"/>
  <sheetViews>
    <sheetView view="pageBreakPreview" zoomScaleNormal="100" workbookViewId="0">
      <selection activeCell="H47" sqref="H47"/>
    </sheetView>
  </sheetViews>
  <sheetFormatPr defaultColWidth="9" defaultRowHeight="15"/>
  <cols>
    <col min="1" max="1" width="0.857142857142857" style="415" customWidth="1"/>
    <col min="2" max="2" width="7.42857142857143" style="416" customWidth="1"/>
    <col min="3" max="3" width="11.1428571428571" style="416" customWidth="1"/>
    <col min="4" max="4" width="26.8571428571429" style="416" customWidth="1"/>
    <col min="5" max="5" width="13.1428571428571" style="416" customWidth="1"/>
    <col min="6" max="6" width="18" style="416" customWidth="1"/>
    <col min="7" max="8" width="16.8571428571429" style="416" customWidth="1"/>
    <col min="9" max="9" width="19.7142857142857" style="416" customWidth="1"/>
    <col min="10" max="10" width="12.7142857142857" style="416" customWidth="1"/>
    <col min="11" max="11" width="12.5714285714286" style="416" customWidth="1"/>
    <col min="12" max="16384" width="9.14285714285714" style="416"/>
  </cols>
  <sheetData>
    <row r="1" s="410" customFormat="1" ht="4.5" customHeight="1" spans="2:10">
      <c r="B1" s="417"/>
      <c r="C1" s="418"/>
      <c r="D1" s="419"/>
      <c r="E1" s="419"/>
      <c r="F1" s="419"/>
      <c r="G1" s="419"/>
      <c r="H1" s="419"/>
      <c r="I1" s="419"/>
      <c r="J1" s="500"/>
    </row>
    <row r="2" s="410" customFormat="1" ht="22.5" customHeight="1" spans="2:12">
      <c r="B2" s="420" t="s">
        <v>543</v>
      </c>
      <c r="C2" s="421"/>
      <c r="D2" s="421"/>
      <c r="E2" s="421"/>
      <c r="F2" s="421"/>
      <c r="G2" s="421"/>
      <c r="H2" s="421"/>
      <c r="I2" s="421"/>
      <c r="J2" s="501"/>
      <c r="K2" s="502"/>
      <c r="L2" s="502"/>
    </row>
    <row r="3" s="410" customFormat="1" ht="22.5" customHeight="1" spans="2:12">
      <c r="B3" s="420"/>
      <c r="C3" s="421"/>
      <c r="D3" s="421"/>
      <c r="E3" s="421"/>
      <c r="F3" s="421"/>
      <c r="G3" s="421"/>
      <c r="H3" s="421"/>
      <c r="I3" s="421"/>
      <c r="J3" s="501"/>
      <c r="K3" s="502"/>
      <c r="L3" s="502"/>
    </row>
    <row r="4" s="410" customFormat="1" ht="22.5" customHeight="1" spans="2:10">
      <c r="B4" s="420"/>
      <c r="C4" s="421"/>
      <c r="D4" s="421"/>
      <c r="E4" s="421"/>
      <c r="F4" s="421"/>
      <c r="G4" s="421"/>
      <c r="H4" s="421"/>
      <c r="I4" s="421"/>
      <c r="J4" s="501"/>
    </row>
    <row r="5" s="410" customFormat="1" ht="22.5" customHeight="1" spans="2:10">
      <c r="B5" s="420"/>
      <c r="C5" s="421"/>
      <c r="D5" s="421"/>
      <c r="E5" s="421"/>
      <c r="F5" s="421"/>
      <c r="G5" s="421"/>
      <c r="H5" s="421"/>
      <c r="I5" s="421"/>
      <c r="J5" s="501"/>
    </row>
    <row r="6" s="410" customFormat="1" ht="15.75" customHeight="1" spans="2:10">
      <c r="B6" s="422"/>
      <c r="C6" s="423"/>
      <c r="D6" s="423"/>
      <c r="E6" s="423"/>
      <c r="F6" s="423"/>
      <c r="G6" s="423"/>
      <c r="H6" s="423"/>
      <c r="I6" s="423"/>
      <c r="J6" s="503"/>
    </row>
    <row r="7" s="410" customFormat="1" ht="15.75" spans="1:10">
      <c r="A7" s="424"/>
      <c r="B7" s="425"/>
      <c r="C7" s="426" t="s">
        <v>449</v>
      </c>
      <c r="D7" s="427" t="str">
        <f>IF(DADOS!D14&lt;&gt;"",DADOS!D14," ")</f>
        <v>Rua João Gualberto nº 717</v>
      </c>
      <c r="E7" s="427"/>
      <c r="F7" s="427"/>
      <c r="G7" s="426" t="s">
        <v>444</v>
      </c>
      <c r="H7" s="428" t="str">
        <f>IF(DADOS!$D$20&lt;&gt;"",DADOS!$D$20," ")</f>
        <v> </v>
      </c>
      <c r="I7" s="428"/>
      <c r="J7" s="504"/>
    </row>
    <row r="8" s="410" customFormat="1" ht="15.75" spans="1:13">
      <c r="A8" s="424"/>
      <c r="B8" s="425"/>
      <c r="C8" s="426" t="s">
        <v>450</v>
      </c>
      <c r="D8" s="429" t="str">
        <f>IF(DADOS!$D$16&lt;&gt;"",DADOS!$D$16," ")</f>
        <v>CURITIBA</v>
      </c>
      <c r="E8" s="429"/>
      <c r="F8" s="430"/>
      <c r="G8" s="426" t="s">
        <v>447</v>
      </c>
      <c r="H8" s="431" t="str">
        <f>IF('FOLHA FECHAMENTO'!K10&lt;&gt;"",'FOLHA FECHAMENTO'!K10," ")</f>
        <v>REFORMA</v>
      </c>
      <c r="I8" s="431"/>
      <c r="J8" s="505"/>
      <c r="K8" s="412"/>
      <c r="L8" s="412"/>
      <c r="M8" s="412"/>
    </row>
    <row r="9" s="410" customFormat="1" ht="15.75" spans="1:13">
      <c r="A9" s="424"/>
      <c r="B9" s="425"/>
      <c r="C9" s="426" t="s">
        <v>544</v>
      </c>
      <c r="D9" s="429" t="str">
        <f>IF(DADOS!D12&lt;&gt;"",DADOS!D12," ")</f>
        <v>Reforma Edifício Plaza Centenário</v>
      </c>
      <c r="E9" s="429"/>
      <c r="F9" s="429"/>
      <c r="G9" s="426" t="s">
        <v>545</v>
      </c>
      <c r="H9" s="432" t="str">
        <f>IF(DADOS!$D$24&lt;&gt;"",DADOS!$D$24," ")</f>
        <v> </v>
      </c>
      <c r="I9" s="432"/>
      <c r="J9" s="506"/>
      <c r="K9" s="412"/>
      <c r="L9" s="412"/>
      <c r="M9" s="412"/>
    </row>
    <row r="10" s="410" customFormat="1" ht="15.75" spans="1:13">
      <c r="A10" s="424"/>
      <c r="B10" s="425"/>
      <c r="C10" s="426" t="s">
        <v>546</v>
      </c>
      <c r="D10" s="429" t="str">
        <f>IF(DADOS!M12&lt;&gt;"",DADOS!M12," ")</f>
        <v>DPE/PR</v>
      </c>
      <c r="E10" s="429"/>
      <c r="F10" s="430"/>
      <c r="G10" s="426" t="s">
        <v>547</v>
      </c>
      <c r="H10" s="433">
        <f>IF('FOLHA FECHAMENTO'!G23&lt;&gt;"",'FOLHA FECHAMENTO'!G23," ")</f>
        <v>0.0373443983402491</v>
      </c>
      <c r="I10" s="507" t="s">
        <v>548</v>
      </c>
      <c r="J10" s="508">
        <f>IF('FOLHA FECHAMENTO'!$G$24&lt;&gt;"",'FOLHA FECHAMENTO'!G24," ")</f>
        <v>0</v>
      </c>
      <c r="K10" s="412"/>
      <c r="L10" s="412"/>
      <c r="M10" s="412"/>
    </row>
    <row r="11" s="410" customFormat="1" ht="6" customHeight="1" spans="1:12">
      <c r="A11" s="424"/>
      <c r="B11" s="434"/>
      <c r="C11" s="426"/>
      <c r="D11" s="435"/>
      <c r="E11" s="436"/>
      <c r="F11" s="436"/>
      <c r="G11" s="436"/>
      <c r="H11" s="436"/>
      <c r="I11" s="436"/>
      <c r="J11" s="509"/>
      <c r="K11" s="412"/>
      <c r="L11" s="412"/>
    </row>
    <row r="12" s="411" customFormat="1" ht="18.75" customHeight="1" spans="1:11">
      <c r="A12" s="437"/>
      <c r="B12" s="438" t="s">
        <v>491</v>
      </c>
      <c r="C12" s="439" t="s">
        <v>549</v>
      </c>
      <c r="D12" s="440"/>
      <c r="E12" s="441"/>
      <c r="F12" s="442" t="s">
        <v>550</v>
      </c>
      <c r="G12" s="443"/>
      <c r="H12" s="444"/>
      <c r="I12" s="510" t="s">
        <v>551</v>
      </c>
      <c r="J12" s="511" t="s">
        <v>552</v>
      </c>
      <c r="K12" s="412"/>
    </row>
    <row r="13" s="411" customFormat="1" ht="15.75" spans="1:11">
      <c r="A13" s="437"/>
      <c r="B13" s="445"/>
      <c r="C13" s="446"/>
      <c r="D13" s="447"/>
      <c r="E13" s="448"/>
      <c r="F13" s="442" t="s">
        <v>553</v>
      </c>
      <c r="G13" s="449" t="s">
        <v>554</v>
      </c>
      <c r="H13" s="450" t="s">
        <v>555</v>
      </c>
      <c r="I13" s="512"/>
      <c r="J13" s="513"/>
      <c r="K13" s="412"/>
    </row>
    <row r="14" s="412" customFormat="1" ht="15.75" customHeight="1" spans="1:10">
      <c r="A14" s="451"/>
      <c r="B14" s="452">
        <v>1</v>
      </c>
      <c r="C14" s="453" t="str">
        <f>IF($B14&lt;&gt;"",VLOOKUP($B14,PLANILHA_SINTÉTICA!$A:$L,3,0),"")</f>
        <v>ADMINISTRAÇÃO LOCAL</v>
      </c>
      <c r="D14" s="454"/>
      <c r="E14" s="455"/>
      <c r="F14" s="456">
        <f>IF($B14&lt;&gt;"",VLOOKUP($B14,PLANILHA_SINTÉTICA!$A:$L,9,0),"")</f>
        <v>0</v>
      </c>
      <c r="G14" s="456">
        <f>IF($B14&lt;&gt;"",VLOOKUP($B14,PLANILHA_SINTÉTICA!$A:$L,10,0),"")</f>
        <v>0</v>
      </c>
      <c r="H14" s="456">
        <f>IF($B14&lt;&gt;"",VLOOKUP($B14,PLANILHA_SINTÉTICA!$A:$L,12,0),"")</f>
        <v>0</v>
      </c>
      <c r="I14" s="456">
        <f>IF($B14&lt;&gt;"",(1+$H$10)*$H14," ")</f>
        <v>0</v>
      </c>
      <c r="J14" s="514">
        <f t="shared" ref="J14:J32" si="0">IF($B14&lt;&gt;"",IF(OR($B14="",H14=0),0,$I14/$I$42),"")</f>
        <v>0</v>
      </c>
    </row>
    <row r="15" s="412" customFormat="1" ht="15.75" customHeight="1" spans="1:10">
      <c r="A15" s="451"/>
      <c r="B15" s="452">
        <v>2</v>
      </c>
      <c r="C15" s="457" t="str">
        <f>IF($B15&lt;&gt;"",VLOOKUP($B15,PLANILHA_SINTÉTICA!$A:$L,3,0),"")</f>
        <v>SERVIÇOS PRELIMINARES</v>
      </c>
      <c r="D15" s="458"/>
      <c r="E15" s="459"/>
      <c r="F15" s="456">
        <f>IF($B15&lt;&gt;"",VLOOKUP($B15,PLANILHA_SINTÉTICA!$A:$L,9,0),"")</f>
        <v>0</v>
      </c>
      <c r="G15" s="456">
        <f>IF($B15&lt;&gt;"",VLOOKUP($B15,PLANILHA_SINTÉTICA!$A:$L,10,0),"")</f>
        <v>0</v>
      </c>
      <c r="H15" s="456">
        <f>IF($B15&lt;&gt;"",VLOOKUP($B15,PLANILHA_SINTÉTICA!$A:$L,12,0),"")</f>
        <v>0</v>
      </c>
      <c r="I15" s="456">
        <f>IF($B15&lt;&gt;"",(1+$H$10)*$H15," ")</f>
        <v>0</v>
      </c>
      <c r="J15" s="514">
        <f t="shared" si="0"/>
        <v>0</v>
      </c>
    </row>
    <row r="16" s="412" customFormat="1" ht="15.75" customHeight="1" spans="1:10">
      <c r="A16" s="451"/>
      <c r="B16" s="452">
        <v>3</v>
      </c>
      <c r="C16" s="457" t="str">
        <f>IF($B16&lt;&gt;"",VLOOKUP($B16,PLANILHA_SINTÉTICA!$A:$L,3,0),"")</f>
        <v>REMOÇÕES E DEMOLIÇÕES</v>
      </c>
      <c r="D16" s="458"/>
      <c r="E16" s="459"/>
      <c r="F16" s="456">
        <f>IF($B16&lt;&gt;"",VLOOKUP($B16,PLANILHA_SINTÉTICA!$A:$L,9,0),"")</f>
        <v>0</v>
      </c>
      <c r="G16" s="456">
        <f>IF($B16&lt;&gt;"",VLOOKUP($B16,PLANILHA_SINTÉTICA!$A:$L,10,0),"")</f>
        <v>0</v>
      </c>
      <c r="H16" s="456">
        <f>IF($B16&lt;&gt;"",VLOOKUP($B16,PLANILHA_SINTÉTICA!$A:$L,12,0),"")</f>
        <v>0</v>
      </c>
      <c r="I16" s="456">
        <f t="shared" ref="I16:I34" si="1">IF($B16&lt;&gt;"",(1+$H$10)*$H16," ")</f>
        <v>0</v>
      </c>
      <c r="J16" s="514">
        <f t="shared" si="0"/>
        <v>0</v>
      </c>
    </row>
    <row r="17" s="412" customFormat="1" ht="15.75" customHeight="1" spans="1:10">
      <c r="A17" s="451"/>
      <c r="B17" s="452">
        <v>4</v>
      </c>
      <c r="C17" s="457" t="str">
        <f>IF($B17&lt;&gt;"",VLOOKUP($B17,PLANILHA_SINTÉTICA!$A:$L,3,0),"")</f>
        <v>PAREDES E RODAPÉS</v>
      </c>
      <c r="D17" s="458"/>
      <c r="E17" s="459"/>
      <c r="F17" s="456">
        <f>IF($B17&lt;&gt;"",VLOOKUP($B17,PLANILHA_SINTÉTICA!$A:$L,9,0),"")</f>
        <v>0</v>
      </c>
      <c r="G17" s="456">
        <f>IF($B17&lt;&gt;"",VLOOKUP($B17,PLANILHA_SINTÉTICA!$A:$L,10,0),"")</f>
        <v>0</v>
      </c>
      <c r="H17" s="456">
        <f>IF($B17&lt;&gt;"",VLOOKUP($B17,PLANILHA_SINTÉTICA!$A:$L,12,0),"")</f>
        <v>0</v>
      </c>
      <c r="I17" s="456">
        <f t="shared" si="1"/>
        <v>0</v>
      </c>
      <c r="J17" s="514">
        <f t="shared" si="0"/>
        <v>0</v>
      </c>
    </row>
    <row r="18" s="412" customFormat="1" ht="15.75" customHeight="1" spans="1:10">
      <c r="A18" s="451"/>
      <c r="B18" s="452">
        <v>6</v>
      </c>
      <c r="C18" s="457" t="str">
        <f>IF($B18&lt;&gt;"",VLOOKUP($B18,PLANILHA_SINTÉTICA!$A:$L,3,0),"")</f>
        <v>FORROS</v>
      </c>
      <c r="D18" s="458"/>
      <c r="E18" s="459"/>
      <c r="F18" s="456">
        <f>IF($B18&lt;&gt;"",VLOOKUP($B18,PLANILHA_SINTÉTICA!$A:$L,9,0),"")</f>
        <v>0</v>
      </c>
      <c r="G18" s="456">
        <f>IF($B18&lt;&gt;"",VLOOKUP($B18,PLANILHA_SINTÉTICA!$A:$L,10,0),"")</f>
        <v>0</v>
      </c>
      <c r="H18" s="456">
        <f>IF($B18&lt;&gt;"",VLOOKUP($B18,PLANILHA_SINTÉTICA!$A:$L,12,0),"")</f>
        <v>0</v>
      </c>
      <c r="I18" s="456">
        <f t="shared" si="1"/>
        <v>0</v>
      </c>
      <c r="J18" s="514">
        <f t="shared" si="0"/>
        <v>0</v>
      </c>
    </row>
    <row r="19" s="412" customFormat="1" ht="15.75" customHeight="1" spans="1:10">
      <c r="A19" s="451"/>
      <c r="B19" s="452">
        <v>7</v>
      </c>
      <c r="C19" s="457" t="str">
        <f>IF($B19&lt;&gt;"",VLOOKUP($B19,PLANILHA_SINTÉTICA!$A:$L,3,0),"")</f>
        <v>PORTAS </v>
      </c>
      <c r="D19" s="458"/>
      <c r="E19" s="459"/>
      <c r="F19" s="456">
        <f>IF($B19&lt;&gt;"",VLOOKUP($B19,PLANILHA_SINTÉTICA!$A:$L,9,0),"")</f>
        <v>0</v>
      </c>
      <c r="G19" s="456">
        <f>IF($B19&lt;&gt;"",VLOOKUP($B19,PLANILHA_SINTÉTICA!$A:$L,10,0),"")</f>
        <v>0</v>
      </c>
      <c r="H19" s="456">
        <f>IF($B19&lt;&gt;"",VLOOKUP($B19,PLANILHA_SINTÉTICA!$A:$L,12,0),"")</f>
        <v>0</v>
      </c>
      <c r="I19" s="456">
        <f t="shared" si="1"/>
        <v>0</v>
      </c>
      <c r="J19" s="514">
        <f t="shared" si="0"/>
        <v>0</v>
      </c>
    </row>
    <row r="20" s="412" customFormat="1" ht="15.75" customHeight="1" spans="1:10">
      <c r="A20" s="451"/>
      <c r="B20" s="452">
        <v>8</v>
      </c>
      <c r="C20" s="457" t="str">
        <f>IF($B20&lt;&gt;"",VLOOKUP($B20,PLANILHA_SINTÉTICA!$A:$L,3,0),"")</f>
        <v>PISO</v>
      </c>
      <c r="D20" s="458"/>
      <c r="E20" s="459"/>
      <c r="F20" s="456">
        <f>IF($B20&lt;&gt;"",VLOOKUP($B20,PLANILHA_SINTÉTICA!$A:$L,9,0),"")</f>
        <v>0</v>
      </c>
      <c r="G20" s="456">
        <f>IF($B20&lt;&gt;"",VLOOKUP($B20,PLANILHA_SINTÉTICA!$A:$L,10,0),"")</f>
        <v>0</v>
      </c>
      <c r="H20" s="456">
        <f>IF($B20&lt;&gt;"",VLOOKUP($B20,PLANILHA_SINTÉTICA!$A:$L,12,0),"")</f>
        <v>0</v>
      </c>
      <c r="I20" s="456">
        <f t="shared" si="1"/>
        <v>0</v>
      </c>
      <c r="J20" s="514">
        <f t="shared" si="0"/>
        <v>0</v>
      </c>
    </row>
    <row r="21" s="412" customFormat="1" ht="15.75" customHeight="1" spans="1:10">
      <c r="A21" s="451"/>
      <c r="B21" s="452">
        <v>9</v>
      </c>
      <c r="C21" s="457" t="str">
        <f>IF($B21&lt;&gt;"",VLOOKUP($B21,PLANILHA_SINTÉTICA!$A:$L,3,0),"")</f>
        <v>PINTURA</v>
      </c>
      <c r="D21" s="458"/>
      <c r="E21" s="459"/>
      <c r="F21" s="456">
        <f>IF($B21&lt;&gt;"",VLOOKUP($B21,PLANILHA_SINTÉTICA!$A:$L,9,0),"")</f>
        <v>0</v>
      </c>
      <c r="G21" s="456">
        <f>IF($B21&lt;&gt;"",VLOOKUP($B21,PLANILHA_SINTÉTICA!$A:$L,10,0),"")</f>
        <v>0</v>
      </c>
      <c r="H21" s="456">
        <f>IF($B21&lt;&gt;"",VLOOKUP($B21,PLANILHA_SINTÉTICA!$A:$L,12,0),"")</f>
        <v>0</v>
      </c>
      <c r="I21" s="456">
        <f t="shared" si="1"/>
        <v>0</v>
      </c>
      <c r="J21" s="514">
        <f t="shared" si="0"/>
        <v>0</v>
      </c>
    </row>
    <row r="22" s="412" customFormat="1" ht="15.75" customHeight="1" spans="1:10">
      <c r="A22" s="451"/>
      <c r="B22" s="452">
        <v>10</v>
      </c>
      <c r="C22" s="457" t="str">
        <f>IF($B22&lt;&gt;"",VLOOKUP($B22,PLANILHA_SINTÉTICA!$A:$L,3,0),"")</f>
        <v>INSTALAÇÕES ELÉTRICAS, LÓGICAS E ILUMINAÇÃO</v>
      </c>
      <c r="D22" s="458"/>
      <c r="E22" s="459"/>
      <c r="F22" s="456">
        <f>IF($B22&lt;&gt;"",VLOOKUP($B22,PLANILHA_SINTÉTICA!$A:$L,9,0),"")</f>
        <v>0</v>
      </c>
      <c r="G22" s="456">
        <f>IF($B22&lt;&gt;"",VLOOKUP($B22,PLANILHA_SINTÉTICA!$A:$L,10,0),"")</f>
        <v>0</v>
      </c>
      <c r="H22" s="456">
        <f>IF($B22&lt;&gt;"",VLOOKUP($B22,PLANILHA_SINTÉTICA!$A:$L,12,0),"")</f>
        <v>0</v>
      </c>
      <c r="I22" s="456">
        <f t="shared" si="1"/>
        <v>0</v>
      </c>
      <c r="J22" s="514">
        <f t="shared" si="0"/>
        <v>0</v>
      </c>
    </row>
    <row r="23" s="412" customFormat="1" ht="15.75" customHeight="1" spans="1:10">
      <c r="A23" s="451"/>
      <c r="B23" s="452">
        <v>12</v>
      </c>
      <c r="C23" s="457" t="str">
        <f>IF($B23&lt;&gt;"",VLOOKUP($B23,PLANILHA_SINTÉTICA!$A:$L,3,0),"")</f>
        <v>LIMPEZA</v>
      </c>
      <c r="D23" s="458"/>
      <c r="E23" s="459"/>
      <c r="F23" s="456">
        <f>IF($B23&lt;&gt;"",VLOOKUP($B23,PLANILHA_SINTÉTICA!$A:$L,9,0),"")</f>
        <v>0</v>
      </c>
      <c r="G23" s="456">
        <f>IF($B23&lt;&gt;"",VLOOKUP($B23,PLANILHA_SINTÉTICA!$A:$L,10,0),"")</f>
        <v>0</v>
      </c>
      <c r="H23" s="456">
        <f>IF($B23&lt;&gt;"",VLOOKUP($B23,PLANILHA_SINTÉTICA!$A:$L,12,0),"")</f>
        <v>0</v>
      </c>
      <c r="I23" s="456">
        <f t="shared" si="1"/>
        <v>0</v>
      </c>
      <c r="J23" s="514">
        <f t="shared" si="0"/>
        <v>0</v>
      </c>
    </row>
    <row r="24" s="412" customFormat="1" ht="15.75" customHeight="1" spans="1:10">
      <c r="A24" s="451"/>
      <c r="B24" s="452"/>
      <c r="C24" s="457" t="str">
        <f>IF($B24&lt;&gt;"",VLOOKUP($B24,PLANILHA_SINTÉTICA!$A:$L,3,0),"")</f>
        <v/>
      </c>
      <c r="D24" s="458"/>
      <c r="E24" s="459"/>
      <c r="F24" s="456" t="str">
        <f>IF($B24&lt;&gt;"",VLOOKUP($B24,PLANILHA_SINTÉTICA!$A:$L,9,0),"")</f>
        <v/>
      </c>
      <c r="G24" s="456" t="str">
        <f>IF($B24&lt;&gt;"",VLOOKUP($B24,PLANILHA_SINTÉTICA!$A:$L,10,0),"")</f>
        <v/>
      </c>
      <c r="H24" s="456" t="str">
        <f>IF($B24&lt;&gt;"",VLOOKUP($B24,PLANILHA_SINTÉTICA!$A:$L,12,0),"")</f>
        <v/>
      </c>
      <c r="I24" s="456" t="str">
        <f t="shared" si="1"/>
        <v> </v>
      </c>
      <c r="J24" s="514" t="str">
        <f t="shared" si="0"/>
        <v/>
      </c>
    </row>
    <row r="25" s="412" customFormat="1" ht="15.75" customHeight="1" spans="1:10">
      <c r="A25" s="451"/>
      <c r="B25" s="452"/>
      <c r="C25" s="457" t="str">
        <f>IF($B25&lt;&gt;"",VLOOKUP($B25,PLANILHA_SINTÉTICA!$A:$L,3,0),"")</f>
        <v/>
      </c>
      <c r="D25" s="458"/>
      <c r="E25" s="459"/>
      <c r="F25" s="456" t="str">
        <f>IF($B25&lt;&gt;"",VLOOKUP($B25,PLANILHA_SINTÉTICA!$A:$L,9,0),"")</f>
        <v/>
      </c>
      <c r="G25" s="456" t="str">
        <f>IF($B25&lt;&gt;"",VLOOKUP($B25,PLANILHA_SINTÉTICA!$A:$L,10,0),"")</f>
        <v/>
      </c>
      <c r="H25" s="456" t="str">
        <f>IF($B25&lt;&gt;"",VLOOKUP($B25,PLANILHA_SINTÉTICA!$A:$L,12,0),"")</f>
        <v/>
      </c>
      <c r="I25" s="456" t="str">
        <f t="shared" si="1"/>
        <v> </v>
      </c>
      <c r="J25" s="514" t="str">
        <f t="shared" si="0"/>
        <v/>
      </c>
    </row>
    <row r="26" s="412" customFormat="1" ht="15.75" customHeight="1" spans="1:10">
      <c r="A26" s="451"/>
      <c r="B26" s="452"/>
      <c r="C26" s="457" t="str">
        <f>IF($B26&lt;&gt;"",VLOOKUP($B26,PLANILHA_SINTÉTICA!$A:$L,3,0),"")</f>
        <v/>
      </c>
      <c r="D26" s="458"/>
      <c r="E26" s="459"/>
      <c r="F26" s="456" t="str">
        <f>IF($B26&lt;&gt;"",VLOOKUP($B26,PLANILHA_SINTÉTICA!$A:$L,9,0),"")</f>
        <v/>
      </c>
      <c r="G26" s="456" t="str">
        <f>IF($B26&lt;&gt;"",VLOOKUP($B26,PLANILHA_SINTÉTICA!$A:$L,10,0),"")</f>
        <v/>
      </c>
      <c r="H26" s="456" t="str">
        <f>IF($B26&lt;&gt;"",VLOOKUP($B26,PLANILHA_SINTÉTICA!$A:$L,12,0),"")</f>
        <v/>
      </c>
      <c r="I26" s="456" t="str">
        <f t="shared" si="1"/>
        <v> </v>
      </c>
      <c r="J26" s="514" t="str">
        <f t="shared" si="0"/>
        <v/>
      </c>
    </row>
    <row r="27" s="412" customFormat="1" ht="15.75" spans="1:10">
      <c r="A27" s="451"/>
      <c r="B27" s="452"/>
      <c r="C27" s="457" t="str">
        <f>IF($B27&lt;&gt;"",VLOOKUP($B27,PLANILHA_SINTÉTICA!$A:$L,3,0),"")</f>
        <v/>
      </c>
      <c r="D27" s="458"/>
      <c r="E27" s="459"/>
      <c r="F27" s="456" t="str">
        <f>IF($B27&lt;&gt;"",VLOOKUP($B27,PLANILHA_SINTÉTICA!$A:$L,9,0),"")</f>
        <v/>
      </c>
      <c r="G27" s="456" t="str">
        <f>IF($B27&lt;&gt;"",VLOOKUP($B27,PLANILHA_SINTÉTICA!$A:$L,10,0),"")</f>
        <v/>
      </c>
      <c r="H27" s="456" t="str">
        <f>IF($B27&lt;&gt;"",VLOOKUP($B27,PLANILHA_SINTÉTICA!$A:$L,12,0),"")</f>
        <v/>
      </c>
      <c r="I27" s="456" t="str">
        <f t="shared" si="1"/>
        <v> </v>
      </c>
      <c r="J27" s="514" t="str">
        <f t="shared" si="0"/>
        <v/>
      </c>
    </row>
    <row r="28" s="412" customFormat="1" ht="15.75" spans="1:10">
      <c r="A28" s="451"/>
      <c r="B28" s="452"/>
      <c r="C28" s="457" t="str">
        <f>IF($B28&lt;&gt;"",VLOOKUP($B28,PLANILHA_SINTÉTICA!$A:$L,3,0),"")</f>
        <v/>
      </c>
      <c r="D28" s="458"/>
      <c r="E28" s="459"/>
      <c r="F28" s="456" t="str">
        <f>IF($B28&lt;&gt;"",VLOOKUP($B28,PLANILHA_SINTÉTICA!$A:$L,9,0),"")</f>
        <v/>
      </c>
      <c r="G28" s="456" t="str">
        <f>IF($B28&lt;&gt;"",VLOOKUP($B28,PLANILHA_SINTÉTICA!$A:$L,10,0),"")</f>
        <v/>
      </c>
      <c r="H28" s="456" t="str">
        <f>IF($B28&lt;&gt;"",VLOOKUP($B28,PLANILHA_SINTÉTICA!$A:$L,12,0),"")</f>
        <v/>
      </c>
      <c r="I28" s="456" t="str">
        <f t="shared" si="1"/>
        <v> </v>
      </c>
      <c r="J28" s="514" t="str">
        <f t="shared" si="0"/>
        <v/>
      </c>
    </row>
    <row r="29" s="412" customFormat="1" ht="15.75" customHeight="1" spans="1:10">
      <c r="A29" s="451"/>
      <c r="B29" s="452"/>
      <c r="C29" s="457" t="str">
        <f>IF($B29&lt;&gt;"",VLOOKUP($B29,PLANILHA_SINTÉTICA!$A:$L,3,0),"")</f>
        <v/>
      </c>
      <c r="D29" s="458"/>
      <c r="E29" s="459"/>
      <c r="F29" s="456" t="str">
        <f>IF($B29&lt;&gt;"",VLOOKUP($B29,PLANILHA_SINTÉTICA!$A:$L,9,0),"")</f>
        <v/>
      </c>
      <c r="G29" s="456" t="str">
        <f>IF($B29&lt;&gt;"",VLOOKUP($B29,PLANILHA_SINTÉTICA!$A:$L,10,0),"")</f>
        <v/>
      </c>
      <c r="H29" s="456" t="str">
        <f>IF($B29&lt;&gt;"",VLOOKUP($B29,PLANILHA_SINTÉTICA!$A:$L,12,0),"")</f>
        <v/>
      </c>
      <c r="I29" s="456" t="str">
        <f t="shared" si="1"/>
        <v> </v>
      </c>
      <c r="J29" s="514" t="str">
        <f t="shared" si="0"/>
        <v/>
      </c>
    </row>
    <row r="30" s="412" customFormat="1" ht="15.75" spans="1:10">
      <c r="A30" s="451"/>
      <c r="B30" s="452"/>
      <c r="C30" s="457" t="str">
        <f>IF($B30&lt;&gt;"",VLOOKUP($B30,PLANILHA_SINTÉTICA!$A:$L,3,0),"")</f>
        <v/>
      </c>
      <c r="D30" s="458"/>
      <c r="E30" s="459"/>
      <c r="F30" s="456" t="str">
        <f>IF($B30&lt;&gt;"",VLOOKUP($B30,PLANILHA_SINTÉTICA!$A:$L,9,0),"")</f>
        <v/>
      </c>
      <c r="G30" s="456" t="str">
        <f>IF($B30&lt;&gt;"",VLOOKUP($B30,PLANILHA_SINTÉTICA!$A:$L,10,0),"")</f>
        <v/>
      </c>
      <c r="H30" s="456" t="str">
        <f>IF($B30&lt;&gt;"",VLOOKUP($B30,PLANILHA_SINTÉTICA!$A:$L,12,0),"")</f>
        <v/>
      </c>
      <c r="I30" s="456" t="str">
        <f t="shared" si="1"/>
        <v> </v>
      </c>
      <c r="J30" s="514" t="str">
        <f t="shared" si="0"/>
        <v/>
      </c>
    </row>
    <row r="31" s="412" customFormat="1" ht="15.75" customHeight="1" spans="1:10">
      <c r="A31" s="451"/>
      <c r="B31" s="452"/>
      <c r="C31" s="457" t="str">
        <f>IF($B31&lt;&gt;"",VLOOKUP($B31,PLANILHA_SINTÉTICA!$A:$L,3,0),"")</f>
        <v/>
      </c>
      <c r="D31" s="458"/>
      <c r="E31" s="459"/>
      <c r="F31" s="456" t="str">
        <f>IF($B31&lt;&gt;"",VLOOKUP($B31,PLANILHA_SINTÉTICA!$A:$L,9,0),"")</f>
        <v/>
      </c>
      <c r="G31" s="456" t="str">
        <f>IF($B31&lt;&gt;"",VLOOKUP($B31,PLANILHA_SINTÉTICA!$A:$L,10,0),"")</f>
        <v/>
      </c>
      <c r="H31" s="456" t="str">
        <f>IF($B31&lt;&gt;"",VLOOKUP($B31,PLANILHA_SINTÉTICA!$A:$L,12,0),"")</f>
        <v/>
      </c>
      <c r="I31" s="456" t="str">
        <f t="shared" si="1"/>
        <v> </v>
      </c>
      <c r="J31" s="514" t="str">
        <f t="shared" si="0"/>
        <v/>
      </c>
    </row>
    <row r="32" s="412" customFormat="1" ht="15.75" spans="1:10">
      <c r="A32" s="451"/>
      <c r="B32" s="452"/>
      <c r="C32" s="457" t="str">
        <f>IF($B32&lt;&gt;"",VLOOKUP($B32,PLANILHA_SINTÉTICA!$A:$L,3,0),"")</f>
        <v/>
      </c>
      <c r="D32" s="458"/>
      <c r="E32" s="459"/>
      <c r="F32" s="456" t="str">
        <f>IF($B32&lt;&gt;"",VLOOKUP($B32,PLANILHA_SINTÉTICA!$A:$L,9,0),"")</f>
        <v/>
      </c>
      <c r="G32" s="456" t="str">
        <f>IF($B32&lt;&gt;"",VLOOKUP($B32,PLANILHA_SINTÉTICA!$A:$L,10,0),"")</f>
        <v/>
      </c>
      <c r="H32" s="456" t="str">
        <f>IF($B32&lt;&gt;"",VLOOKUP($B32,PLANILHA_SINTÉTICA!$A:$L,12,0),"")</f>
        <v/>
      </c>
      <c r="I32" s="456" t="str">
        <f t="shared" si="1"/>
        <v> </v>
      </c>
      <c r="J32" s="514" t="str">
        <f t="shared" si="0"/>
        <v/>
      </c>
    </row>
    <row r="33" s="412" customFormat="1" ht="15.75" customHeight="1" spans="1:10">
      <c r="A33" s="451"/>
      <c r="B33" s="460"/>
      <c r="C33" s="457" t="str">
        <f>IF($B33&lt;&gt;"",VLOOKUP($B33,PLANILHA_SINTÉTICA!$A:$L,3,0),"")</f>
        <v/>
      </c>
      <c r="D33" s="458"/>
      <c r="E33" s="459"/>
      <c r="F33" s="456" t="str">
        <f>IF($B33&lt;&gt;"",VLOOKUP($B33,PLANILHA_SINTÉTICA!$A:$L,9,0),"")</f>
        <v/>
      </c>
      <c r="G33" s="456" t="str">
        <f>IF($B33&lt;&gt;"",VLOOKUP($B33,PLANILHA_SINTÉTICA!$A:$L,10,0),"")</f>
        <v/>
      </c>
      <c r="H33" s="456" t="str">
        <f>IF($B33&lt;&gt;"",VLOOKUP($B33,PLANILHA_SINTÉTICA!$A:$L,12,0),"")</f>
        <v/>
      </c>
      <c r="I33" s="456" t="str">
        <f t="shared" si="1"/>
        <v> </v>
      </c>
      <c r="J33" s="514" t="str">
        <f t="shared" ref="J33:J34" si="2">IF($B33&lt;&gt;"",IF(OR($B33="",H33=0),0,$I33/$I$42),"")</f>
        <v/>
      </c>
    </row>
    <row r="34" s="412" customFormat="1" ht="15.75" customHeight="1" spans="1:10">
      <c r="A34" s="451"/>
      <c r="B34" s="460"/>
      <c r="C34" s="457" t="str">
        <f>IF($B34&lt;&gt;"",VLOOKUP($B34,PLANILHA_SINTÉTICA!$A:$L,3,0),"")</f>
        <v/>
      </c>
      <c r="D34" s="458"/>
      <c r="E34" s="459"/>
      <c r="F34" s="456" t="str">
        <f>IF($B34&lt;&gt;"",VLOOKUP($B34,PLANILHA_SINTÉTICA!$A:$L,9,0),"")</f>
        <v/>
      </c>
      <c r="G34" s="456" t="str">
        <f>IF($B34&lt;&gt;"",VLOOKUP($B34,PLANILHA_SINTÉTICA!$A:$L,10,0),"")</f>
        <v/>
      </c>
      <c r="H34" s="456" t="str">
        <f>IF($B34&lt;&gt;"",VLOOKUP($B34,PLANILHA_SINTÉTICA!$A:$L,12,0),"")</f>
        <v/>
      </c>
      <c r="I34" s="456" t="str">
        <f t="shared" si="1"/>
        <v> </v>
      </c>
      <c r="J34" s="514" t="str">
        <f t="shared" si="2"/>
        <v/>
      </c>
    </row>
    <row r="35" s="412" customFormat="1" ht="15.75" customHeight="1" spans="1:10">
      <c r="A35" s="451"/>
      <c r="B35" s="461"/>
      <c r="C35" s="462"/>
      <c r="D35" s="463" t="s">
        <v>556</v>
      </c>
      <c r="E35" s="464"/>
      <c r="F35" s="465">
        <f t="shared" ref="F35:J35" si="3">SUMIF(F14:F34,"&gt;0",F14:F34)</f>
        <v>0</v>
      </c>
      <c r="G35" s="465">
        <f t="shared" si="3"/>
        <v>0</v>
      </c>
      <c r="H35" s="465">
        <f t="shared" si="3"/>
        <v>0</v>
      </c>
      <c r="I35" s="465">
        <f t="shared" si="3"/>
        <v>0</v>
      </c>
      <c r="J35" s="515">
        <f t="shared" si="3"/>
        <v>0</v>
      </c>
    </row>
    <row r="36" s="412" customFormat="1" ht="15.75" customHeight="1" spans="1:10">
      <c r="A36" s="451"/>
      <c r="B36" s="466"/>
      <c r="C36" s="467" t="s">
        <v>557</v>
      </c>
      <c r="D36" s="467"/>
      <c r="E36" s="467"/>
      <c r="F36" s="468"/>
      <c r="G36" s="469"/>
      <c r="H36" s="470"/>
      <c r="I36" s="516"/>
      <c r="J36" s="517"/>
    </row>
    <row r="37" s="412" customFormat="1" ht="15.75" customHeight="1" spans="1:10">
      <c r="A37" s="451"/>
      <c r="B37" s="471">
        <v>5</v>
      </c>
      <c r="C37" s="472" t="str">
        <f>IF($B37&lt;&gt;"",VLOOKUP($B37,PLANILHA_SINTÉTICA!$A:$L,3,0),"")</f>
        <v>DIVISÓRIAS ESPECIAIS</v>
      </c>
      <c r="D37" s="473"/>
      <c r="E37" s="474"/>
      <c r="F37" s="456">
        <f>IF($B37&lt;&gt;"",VLOOKUP($B37,PLANILHA_SINTÉTICA!$A:$L,9,0),"")</f>
        <v>0</v>
      </c>
      <c r="G37" s="456">
        <f>IF($B37&lt;&gt;"",VLOOKUP($B37,PLANILHA_SINTÉTICA!$A:$L,10,0),"")</f>
        <v>0</v>
      </c>
      <c r="H37" s="456">
        <f>IF($B37&lt;&gt;"",VLOOKUP($B37,PLANILHA_SINTÉTICA!$A:$L,12,0),"")</f>
        <v>0</v>
      </c>
      <c r="I37" s="456">
        <f>IF($B37&lt;&gt;"",(1+$J$10)*$H37," ")</f>
        <v>0</v>
      </c>
      <c r="J37" s="514">
        <f>IF($B37&lt;&gt;"",IF(OR($B37="",H37=0),0,$I37/$I$42),"")</f>
        <v>0</v>
      </c>
    </row>
    <row r="38" s="412" customFormat="1" ht="15.75" customHeight="1" spans="1:10">
      <c r="A38" s="451"/>
      <c r="B38" s="460">
        <v>11</v>
      </c>
      <c r="C38" s="457" t="str">
        <f>IF($B38&lt;&gt;"",VLOOKUP($B38,PLANILHA_SINTÉTICA!$A:$L,3,0),"")</f>
        <v>EQUIPAMENTOS DE LÓGICA</v>
      </c>
      <c r="D38" s="458"/>
      <c r="E38" s="459"/>
      <c r="F38" s="456">
        <f>IF($B38&lt;&gt;"",VLOOKUP($B38,PLANILHA_SINTÉTICA!$A:$L,9,0),"")</f>
        <v>0</v>
      </c>
      <c r="G38" s="456">
        <f>IF($B38&lt;&gt;"",VLOOKUP($B38,PLANILHA_SINTÉTICA!$A:$L,10,0),"")</f>
        <v>0</v>
      </c>
      <c r="H38" s="456">
        <f>IF($B38&lt;&gt;"",VLOOKUP($B38,PLANILHA_SINTÉTICA!$A:$L,12,0),"")</f>
        <v>0</v>
      </c>
      <c r="I38" s="456">
        <f>IF($B38&lt;&gt;"",(1+$J$10)*$H38," ")</f>
        <v>0</v>
      </c>
      <c r="J38" s="514">
        <f>IF($B38&lt;&gt;"",IF(OR($B38="",H38=0),0,$I38/$I$42),"")</f>
        <v>0</v>
      </c>
    </row>
    <row r="39" s="412" customFormat="1" ht="15.75" customHeight="1" spans="1:10">
      <c r="A39" s="451"/>
      <c r="B39" s="460"/>
      <c r="C39" s="457" t="str">
        <f>IF($B39&lt;&gt;"",VLOOKUP($B39,PLANILHA_SINTÉTICA!$A:$L,3,0),"")</f>
        <v/>
      </c>
      <c r="D39" s="458"/>
      <c r="E39" s="459"/>
      <c r="F39" s="456" t="str">
        <f>IF($B39&lt;&gt;"",VLOOKUP($B39,PLANILHA_SINTÉTICA!$A:$L,9,0),"")</f>
        <v/>
      </c>
      <c r="G39" s="456" t="str">
        <f>IF($B39&lt;&gt;"",VLOOKUP($B39,PLANILHA_SINTÉTICA!$A:$L,10,0),"")</f>
        <v/>
      </c>
      <c r="H39" s="456" t="str">
        <f>IF($B39&lt;&gt;"",VLOOKUP($B39,PLANILHA_SINTÉTICA!$A:$L,12,0),"")</f>
        <v/>
      </c>
      <c r="I39" s="456" t="str">
        <f>IF($B39&lt;&gt;"",(1+$J$10)*$H39," ")</f>
        <v> </v>
      </c>
      <c r="J39" s="514" t="str">
        <f>IF($B39&lt;&gt;"",IF(OR($B39="",H39=0),0,$I39/$I$42),"")</f>
        <v/>
      </c>
    </row>
    <row r="40" s="412" customFormat="1" ht="15.75" customHeight="1" spans="1:10">
      <c r="A40" s="451"/>
      <c r="B40" s="460"/>
      <c r="C40" s="457" t="str">
        <f>IF($B40&lt;&gt;"",VLOOKUP($B40,PLANILHA_SINTÉTICA!$A$9:$L$404,3,0),"")</f>
        <v/>
      </c>
      <c r="D40" s="458"/>
      <c r="E40" s="459"/>
      <c r="F40" s="456" t="str">
        <f>IF($B40&lt;&gt;"",VLOOKUP($B40,PLANILHA_SINTÉTICA!$A:$L,9,0),"")</f>
        <v/>
      </c>
      <c r="G40" s="456" t="str">
        <f>IF($B40&lt;&gt;"",VLOOKUP($B40,PLANILHA_SINTÉTICA!$A:$L,10,0),"")</f>
        <v/>
      </c>
      <c r="H40" s="456" t="str">
        <f>IF($B40&lt;&gt;"",VLOOKUP($B40,PLANILHA_SINTÉTICA!$A:$L,12,0),"")</f>
        <v/>
      </c>
      <c r="I40" s="456" t="str">
        <f>IF($B40&lt;&gt;"",(1+$J$10)*$H40," ")</f>
        <v> </v>
      </c>
      <c r="J40" s="514" t="str">
        <f>IF($B40&lt;&gt;"",IF(OR($B40="",H40=0),0,$I40/$I$42),"")</f>
        <v/>
      </c>
    </row>
    <row r="41" s="413" customFormat="1" ht="20.1" customHeight="1" spans="1:10">
      <c r="A41" s="475"/>
      <c r="B41" s="476"/>
      <c r="C41" s="477"/>
      <c r="D41" s="478" t="s">
        <v>558</v>
      </c>
      <c r="E41" s="479"/>
      <c r="F41" s="480">
        <f>SUMIF(F37:F40,"&gt;0",F37:F40)</f>
        <v>0</v>
      </c>
      <c r="G41" s="480">
        <f>SUMIF(G37:G40,"&gt;0",G37:G40)</f>
        <v>0</v>
      </c>
      <c r="H41" s="480">
        <f>SUMIF(H37:H40,"&gt;0",H37:H40)</f>
        <v>0</v>
      </c>
      <c r="I41" s="480">
        <f>SUMIF(I37:I40,"&gt;0",I37:I40)</f>
        <v>0</v>
      </c>
      <c r="J41" s="518">
        <f>SUMIF(J37:J40,"&gt;0",J37:J40)</f>
        <v>0</v>
      </c>
    </row>
    <row r="42" s="414" customFormat="1" ht="20.1" customHeight="1" spans="1:10">
      <c r="A42" s="481"/>
      <c r="B42" s="482" t="s">
        <v>559</v>
      </c>
      <c r="C42" s="483"/>
      <c r="D42" s="483"/>
      <c r="E42" s="484"/>
      <c r="F42" s="485">
        <f>F35+F41</f>
        <v>0</v>
      </c>
      <c r="G42" s="485">
        <f>G35+G41</f>
        <v>0</v>
      </c>
      <c r="H42" s="485">
        <f>H35+H41</f>
        <v>0</v>
      </c>
      <c r="I42" s="519">
        <f>I35+I41</f>
        <v>0</v>
      </c>
      <c r="J42" s="520">
        <f>J35+J41</f>
        <v>0</v>
      </c>
    </row>
    <row r="43" s="415" customFormat="1" ht="15.75" spans="1:10">
      <c r="A43" s="486"/>
      <c r="B43" s="476" t="s">
        <v>560</v>
      </c>
      <c r="C43" s="477"/>
      <c r="D43" s="477"/>
      <c r="E43" s="477"/>
      <c r="F43" s="487">
        <f>IF(H42=0,0,F42/$H$42)</f>
        <v>0</v>
      </c>
      <c r="G43" s="487">
        <f>IF(H42=0,0,G42/$H$42)</f>
        <v>0</v>
      </c>
      <c r="H43" s="487">
        <f>F43+G43</f>
        <v>0</v>
      </c>
      <c r="I43" s="521" t="s">
        <v>561</v>
      </c>
      <c r="J43" s="522" t="s">
        <v>561</v>
      </c>
    </row>
    <row r="44" s="415" customFormat="1" ht="15.75" spans="1:10">
      <c r="A44" s="486"/>
      <c r="B44" s="488" t="s">
        <v>562</v>
      </c>
      <c r="C44" s="489"/>
      <c r="D44" s="489"/>
      <c r="E44" s="490">
        <f>IF('FOLHA FECHAMENTO'!$F$33&lt;&gt;"",'FOLHA FECHAMENTO'!$F$33," ")</f>
        <v>240</v>
      </c>
      <c r="F44" s="491"/>
      <c r="G44" s="492"/>
      <c r="H44" s="492"/>
      <c r="I44" s="492"/>
      <c r="J44" s="523"/>
    </row>
    <row r="45" s="415" customFormat="1" ht="15.75" spans="1:10">
      <c r="A45" s="486"/>
      <c r="B45" s="493"/>
      <c r="C45" s="493"/>
      <c r="D45" s="493"/>
      <c r="E45" s="493"/>
      <c r="F45" s="493"/>
      <c r="G45" s="493"/>
      <c r="H45" s="493"/>
      <c r="I45" s="493"/>
      <c r="J45" s="493"/>
    </row>
    <row r="46" spans="2:10">
      <c r="B46" s="493"/>
      <c r="C46" s="493"/>
      <c r="D46" s="493"/>
      <c r="E46" s="493"/>
      <c r="F46" s="493"/>
      <c r="G46" s="493"/>
      <c r="H46" s="493"/>
      <c r="I46" s="493"/>
      <c r="J46" s="493"/>
    </row>
    <row r="47" spans="2:10">
      <c r="B47" s="493"/>
      <c r="C47" s="493"/>
      <c r="D47" s="493"/>
      <c r="E47" s="493"/>
      <c r="F47" s="493"/>
      <c r="G47" s="493"/>
      <c r="H47" s="493"/>
      <c r="I47" s="493"/>
      <c r="J47" s="493"/>
    </row>
    <row r="48" spans="2:10">
      <c r="B48" s="493"/>
      <c r="C48" s="493"/>
      <c r="D48" s="494"/>
      <c r="E48" s="493"/>
      <c r="F48" s="493"/>
      <c r="G48" s="493"/>
      <c r="H48" s="493"/>
      <c r="I48" s="493"/>
      <c r="J48" s="493"/>
    </row>
    <row r="49" ht="15.75" customHeight="1" spans="2:10">
      <c r="B49" s="493"/>
      <c r="C49" s="495" t="str">
        <f>IF(DADOS!$D$24&lt;&gt;"",DADOS!$D$24," ")</f>
        <v> </v>
      </c>
      <c r="D49" s="495"/>
      <c r="E49" s="495"/>
      <c r="F49" s="493"/>
      <c r="G49" s="493"/>
      <c r="H49" s="493"/>
      <c r="I49" s="493"/>
      <c r="J49" s="493"/>
    </row>
    <row r="50" spans="2:10">
      <c r="B50" s="493"/>
      <c r="C50" s="493"/>
      <c r="D50" s="496" t="s">
        <v>563</v>
      </c>
      <c r="E50" s="497"/>
      <c r="F50" s="493"/>
      <c r="G50" s="493"/>
      <c r="H50" s="493"/>
      <c r="I50" s="493"/>
      <c r="J50" s="493"/>
    </row>
    <row r="51" spans="2:10">
      <c r="B51" s="493"/>
      <c r="C51" s="493"/>
      <c r="D51" s="498" t="s">
        <v>564</v>
      </c>
      <c r="E51" s="499"/>
      <c r="F51" s="493"/>
      <c r="G51" s="493"/>
      <c r="H51" s="493"/>
      <c r="I51" s="493"/>
      <c r="J51" s="493"/>
    </row>
    <row r="52" ht="6" customHeight="1" spans="2:10">
      <c r="B52" s="493"/>
      <c r="C52" s="493"/>
      <c r="D52" s="493"/>
      <c r="E52" s="493"/>
      <c r="F52" s="493"/>
      <c r="G52" s="493"/>
      <c r="H52" s="493"/>
      <c r="I52" s="493"/>
      <c r="J52" s="493"/>
    </row>
    <row r="53" spans="2:10">
      <c r="B53" s="493"/>
      <c r="C53" s="493"/>
      <c r="D53" s="493"/>
      <c r="E53" s="493"/>
      <c r="F53" s="493"/>
      <c r="G53" s="493"/>
      <c r="H53" s="493"/>
      <c r="I53" s="493"/>
      <c r="J53" s="493"/>
    </row>
    <row r="54" spans="2:10">
      <c r="B54" s="493"/>
      <c r="C54" s="493"/>
      <c r="D54" s="493"/>
      <c r="E54" s="493"/>
      <c r="F54" s="493"/>
      <c r="G54" s="493"/>
      <c r="H54" s="493"/>
      <c r="I54" s="493"/>
      <c r="J54" s="493"/>
    </row>
    <row r="55" spans="2:14">
      <c r="B55" s="493"/>
      <c r="C55" s="493"/>
      <c r="D55" s="493"/>
      <c r="E55"/>
      <c r="F55"/>
      <c r="G55"/>
      <c r="H55"/>
      <c r="I55"/>
      <c r="J55"/>
      <c r="K55"/>
      <c r="L55"/>
      <c r="M55"/>
      <c r="N55"/>
    </row>
    <row r="56" spans="2:14">
      <c r="B56" s="493"/>
      <c r="C56" s="493"/>
      <c r="D56" s="493"/>
      <c r="E56"/>
      <c r="F56"/>
      <c r="G56"/>
      <c r="H56"/>
      <c r="I56"/>
      <c r="J56"/>
      <c r="K56"/>
      <c r="L56"/>
      <c r="M56"/>
      <c r="N56"/>
    </row>
    <row r="57" spans="2:14">
      <c r="B57" s="493"/>
      <c r="C57" s="493"/>
      <c r="D57" s="493"/>
      <c r="E57"/>
      <c r="F57"/>
      <c r="G57"/>
      <c r="H57"/>
      <c r="I57"/>
      <c r="J57"/>
      <c r="K57"/>
      <c r="L57"/>
      <c r="M57"/>
      <c r="N57"/>
    </row>
    <row r="58" spans="2:14">
      <c r="B58" s="493"/>
      <c r="C58" s="493"/>
      <c r="D58" s="493"/>
      <c r="E58"/>
      <c r="F58"/>
      <c r="G58"/>
      <c r="H58"/>
      <c r="I58"/>
      <c r="J58"/>
      <c r="K58"/>
      <c r="L58"/>
      <c r="M58"/>
      <c r="N58"/>
    </row>
    <row r="59" spans="2:14">
      <c r="B59" s="493"/>
      <c r="C59" s="493"/>
      <c r="D59" s="493"/>
      <c r="E59"/>
      <c r="F59"/>
      <c r="G59"/>
      <c r="H59"/>
      <c r="I59"/>
      <c r="J59"/>
      <c r="K59"/>
      <c r="L59"/>
      <c r="M59"/>
      <c r="N59"/>
    </row>
    <row r="60" spans="2:14">
      <c r="B60" s="493"/>
      <c r="C60" s="493"/>
      <c r="D60" s="493"/>
      <c r="E60"/>
      <c r="F60"/>
      <c r="G60"/>
      <c r="H60"/>
      <c r="I60"/>
      <c r="J60"/>
      <c r="K60"/>
      <c r="L60"/>
      <c r="M60"/>
      <c r="N60"/>
    </row>
    <row r="61" spans="5:14">
      <c r="E61"/>
      <c r="F61"/>
      <c r="G61"/>
      <c r="H61"/>
      <c r="I61"/>
      <c r="J61"/>
      <c r="K61"/>
      <c r="L61"/>
      <c r="M61"/>
      <c r="N61"/>
    </row>
    <row r="62" spans="5:14">
      <c r="E62"/>
      <c r="F62"/>
      <c r="G62"/>
      <c r="H62"/>
      <c r="I62"/>
      <c r="J62"/>
      <c r="K62"/>
      <c r="L62"/>
      <c r="M62"/>
      <c r="N62"/>
    </row>
    <row r="63" spans="5:14">
      <c r="E63"/>
      <c r="F63"/>
      <c r="G63"/>
      <c r="H63"/>
      <c r="I63"/>
      <c r="J63"/>
      <c r="K63"/>
      <c r="L63"/>
      <c r="M63"/>
      <c r="N63"/>
    </row>
    <row r="64" spans="5:14">
      <c r="E64"/>
      <c r="F64"/>
      <c r="G64"/>
      <c r="H64"/>
      <c r="I64"/>
      <c r="J64"/>
      <c r="K64"/>
      <c r="L64"/>
      <c r="M64"/>
      <c r="N64"/>
    </row>
    <row r="65" spans="5:14">
      <c r="E65"/>
      <c r="F65"/>
      <c r="G65"/>
      <c r="H65"/>
      <c r="I65"/>
      <c r="J65"/>
      <c r="K65"/>
      <c r="L65"/>
      <c r="M65"/>
      <c r="N65"/>
    </row>
    <row r="66" spans="5:14">
      <c r="E66"/>
      <c r="F66"/>
      <c r="G66"/>
      <c r="H66"/>
      <c r="I66"/>
      <c r="J66"/>
      <c r="K66"/>
      <c r="L66"/>
      <c r="M66"/>
      <c r="N66"/>
    </row>
    <row r="67" spans="5:14">
      <c r="E67"/>
      <c r="F67"/>
      <c r="G67"/>
      <c r="H67"/>
      <c r="I67"/>
      <c r="J67"/>
      <c r="K67"/>
      <c r="L67"/>
      <c r="M67"/>
      <c r="N67"/>
    </row>
    <row r="68" spans="5:14">
      <c r="E68"/>
      <c r="F68"/>
      <c r="G68"/>
      <c r="H68"/>
      <c r="I68"/>
      <c r="J68"/>
      <c r="K68"/>
      <c r="L68"/>
      <c r="M68"/>
      <c r="N68"/>
    </row>
  </sheetData>
  <mergeCells count="46">
    <mergeCell ref="E1:J1"/>
    <mergeCell ref="D7:F7"/>
    <mergeCell ref="H7:I7"/>
    <mergeCell ref="D8:E8"/>
    <mergeCell ref="H8:I8"/>
    <mergeCell ref="D9:F9"/>
    <mergeCell ref="H9:J9"/>
    <mergeCell ref="D10:E10"/>
    <mergeCell ref="F12:H12"/>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D35:E35"/>
    <mergeCell ref="C36:E36"/>
    <mergeCell ref="C37:E37"/>
    <mergeCell ref="C38:E38"/>
    <mergeCell ref="C39:E39"/>
    <mergeCell ref="C40:E40"/>
    <mergeCell ref="D41:E41"/>
    <mergeCell ref="B42:E42"/>
    <mergeCell ref="B44:D44"/>
    <mergeCell ref="C49:E49"/>
    <mergeCell ref="B12:B13"/>
    <mergeCell ref="I12:I13"/>
    <mergeCell ref="J12:J13"/>
    <mergeCell ref="B2:J6"/>
    <mergeCell ref="K2:L3"/>
    <mergeCell ref="C12:E13"/>
  </mergeCells>
  <conditionalFormatting sqref="B44">
    <cfRule type="cellIs" dxfId="0" priority="3" operator="equal">
      <formula>"PREENCHER PRAZO NA FOLHA DE FECHAMENTO!"</formula>
    </cfRule>
  </conditionalFormatting>
  <conditionalFormatting sqref="J35;J41:J42">
    <cfRule type="cellIs" dxfId="1" priority="1" operator="greaterThan">
      <formula>1</formula>
    </cfRule>
    <cfRule type="cellIs" dxfId="1" priority="2" operator="lessThan">
      <formula>1</formula>
    </cfRule>
  </conditionalFormatting>
  <printOptions horizontalCentered="1" verticalCentered="1"/>
  <pageMargins left="0.984251968503937" right="0.393700787401575" top="0.393700787401575" bottom="0.393700787401575" header="0" footer="0"/>
  <pageSetup paperSize="9" scale="61"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7">
    <pageSetUpPr fitToPage="1"/>
  </sheetPr>
  <dimension ref="A1:AK1142"/>
  <sheetViews>
    <sheetView tabSelected="1" view="pageBreakPreview" zoomScale="85" zoomScaleNormal="100" workbookViewId="0">
      <pane ySplit="8" topLeftCell="A9" activePane="bottomLeft" state="frozen"/>
      <selection/>
      <selection pane="bottomLeft" activeCell="H13" sqref="H13"/>
    </sheetView>
  </sheetViews>
  <sheetFormatPr defaultColWidth="10.4285714285714" defaultRowHeight="15"/>
  <cols>
    <col min="1" max="1" width="6.85714285714286" style="289" customWidth="1"/>
    <col min="2" max="2" width="10.7142857142857" style="234" customWidth="1"/>
    <col min="3" max="3" width="79.7142857142857" style="235" customWidth="1"/>
    <col min="4" max="4" width="10.7142857142857" style="236" customWidth="1"/>
    <col min="5" max="5" width="10.7142857142857" style="237" customWidth="1"/>
    <col min="6" max="6" width="13.7142857142857" style="238" customWidth="1"/>
    <col min="7" max="7" width="13.7142857142857" style="239" customWidth="1"/>
    <col min="8" max="8" width="13.7142857142857" style="238" customWidth="1"/>
    <col min="9" max="9" width="21.4285714285714" style="238" customWidth="1"/>
    <col min="10" max="10" width="14.7142857142857" style="238" customWidth="1"/>
    <col min="11" max="11" width="13.7142857142857" style="238" customWidth="1"/>
    <col min="12" max="12" width="14.7142857142857" style="241" customWidth="1"/>
    <col min="13" max="13" width="26.5428571428571" style="290" customWidth="1"/>
    <col min="14" max="19" width="10.4285714285714" style="291" customWidth="1"/>
    <col min="20" max="20" width="11.8571428571429" style="291" customWidth="1"/>
    <col min="21" max="21" width="11" style="291" customWidth="1"/>
    <col min="22" max="22" width="7.14285714285714" style="233" customWidth="1"/>
    <col min="23" max="23" width="12.1428571428571" style="233" customWidth="1"/>
    <col min="24" max="24" width="15.8571428571429" style="233" customWidth="1"/>
    <col min="25" max="35" width="10.4285714285714" style="233" customWidth="1"/>
    <col min="36" max="16384" width="10.4285714285714" style="242"/>
  </cols>
  <sheetData>
    <row r="1" s="64" customFormat="1" ht="12.75" customHeight="1" spans="1:35">
      <c r="A1" s="66"/>
      <c r="B1" s="292"/>
      <c r="C1" s="293"/>
      <c r="D1" s="68" t="s">
        <v>565</v>
      </c>
      <c r="E1" s="69"/>
      <c r="F1" s="69"/>
      <c r="G1" s="69"/>
      <c r="H1" s="69"/>
      <c r="I1" s="69"/>
      <c r="J1" s="327"/>
      <c r="K1" s="327"/>
      <c r="L1" s="328"/>
      <c r="M1" s="329"/>
      <c r="N1" s="330"/>
      <c r="O1" s="330"/>
      <c r="P1" s="330"/>
      <c r="Q1" s="330"/>
      <c r="R1" s="330"/>
      <c r="S1" s="330"/>
      <c r="T1" s="330"/>
      <c r="U1" s="330"/>
      <c r="V1" s="65"/>
      <c r="W1" s="65"/>
      <c r="X1" s="65"/>
      <c r="Y1" s="65"/>
      <c r="Z1" s="65"/>
      <c r="AA1" s="65"/>
      <c r="AB1" s="65"/>
      <c r="AC1" s="65"/>
      <c r="AD1" s="65"/>
      <c r="AE1" s="65"/>
      <c r="AF1" s="65"/>
      <c r="AG1" s="65"/>
      <c r="AH1" s="65"/>
      <c r="AI1" s="65"/>
    </row>
    <row r="2" s="64" customFormat="1" ht="12.75" spans="1:35">
      <c r="A2" s="70"/>
      <c r="B2" s="245"/>
      <c r="C2" s="246" t="s">
        <v>566</v>
      </c>
      <c r="D2" s="294"/>
      <c r="E2" s="295"/>
      <c r="F2" s="296"/>
      <c r="G2" s="296"/>
      <c r="H2" s="296"/>
      <c r="I2" s="296" t="s">
        <v>567</v>
      </c>
      <c r="J2" s="331" t="str">
        <f>IF('FOLHA FECHAMENTO'!K12&lt;&gt;"",'FOLHA FECHAMENTO'!K12," ")</f>
        <v> </v>
      </c>
      <c r="K2" s="331"/>
      <c r="L2" s="331"/>
      <c r="M2" s="329"/>
      <c r="N2" s="330"/>
      <c r="O2" s="330"/>
      <c r="P2" s="330"/>
      <c r="Q2" s="330"/>
      <c r="R2" s="330"/>
      <c r="S2" s="330"/>
      <c r="T2" s="330"/>
      <c r="U2" s="330"/>
      <c r="V2" s="65"/>
      <c r="W2" s="65"/>
      <c r="X2" s="65"/>
      <c r="Y2" s="65"/>
      <c r="Z2" s="65"/>
      <c r="AA2" s="65"/>
      <c r="AB2" s="65"/>
      <c r="AC2" s="65"/>
      <c r="AD2" s="65"/>
      <c r="AE2" s="65"/>
      <c r="AF2" s="65"/>
      <c r="AG2" s="65"/>
      <c r="AH2" s="65"/>
      <c r="AI2" s="65"/>
    </row>
    <row r="3" s="231" customFormat="1" ht="12.75" customHeight="1" spans="1:35">
      <c r="A3" s="297"/>
      <c r="B3" s="245"/>
      <c r="C3" s="298" t="s">
        <v>568</v>
      </c>
      <c r="D3" s="299" t="s">
        <v>449</v>
      </c>
      <c r="E3" s="300" t="str">
        <f>IF(DADOS!D14&lt;&gt;"",DADOS!D14," ")</f>
        <v>Rua João Gualberto nº 717</v>
      </c>
      <c r="F3" s="300"/>
      <c r="G3" s="300"/>
      <c r="H3" s="300"/>
      <c r="I3" s="332" t="s">
        <v>452</v>
      </c>
      <c r="J3" s="333" t="str">
        <f>IF(DADOS!M12&lt;&gt;"",DADOS!M12," ")</f>
        <v>DPE/PR</v>
      </c>
      <c r="K3" s="333"/>
      <c r="L3" s="333"/>
      <c r="M3" s="334"/>
      <c r="N3" s="335"/>
      <c r="O3" s="335"/>
      <c r="P3" s="335"/>
      <c r="Q3" s="335"/>
      <c r="R3" s="335"/>
      <c r="S3" s="335"/>
      <c r="T3" s="335"/>
      <c r="U3" s="335"/>
      <c r="V3" s="274"/>
      <c r="W3" s="369" t="s">
        <v>569</v>
      </c>
      <c r="X3" s="274"/>
      <c r="Y3" s="274"/>
      <c r="Z3" s="274"/>
      <c r="AA3" s="274"/>
      <c r="AB3" s="274"/>
      <c r="AC3" s="274"/>
      <c r="AD3" s="274"/>
      <c r="AE3" s="274"/>
      <c r="AF3" s="274"/>
      <c r="AG3" s="274"/>
      <c r="AH3" s="274"/>
      <c r="AI3" s="274"/>
    </row>
    <row r="4" s="64" customFormat="1" ht="12.75" customHeight="1" spans="1:35">
      <c r="A4" s="70"/>
      <c r="B4" s="245"/>
      <c r="C4" s="298"/>
      <c r="D4" s="299" t="s">
        <v>570</v>
      </c>
      <c r="E4" s="301" t="str">
        <f>IF(DADOS!$D$16&lt;&gt;"",DADOS!$D$16," ")</f>
        <v>CURITIBA</v>
      </c>
      <c r="F4" s="301"/>
      <c r="G4" s="301"/>
      <c r="H4" s="302"/>
      <c r="I4" s="296" t="s">
        <v>447</v>
      </c>
      <c r="J4" s="336" t="str">
        <f>IF('FOLHA FECHAMENTO'!K10&lt;&gt;"",'FOLHA FECHAMENTO'!K10," ")</f>
        <v>REFORMA</v>
      </c>
      <c r="K4" s="337"/>
      <c r="L4" s="337"/>
      <c r="M4" s="329"/>
      <c r="N4" s="330"/>
      <c r="O4" s="330"/>
      <c r="P4" s="330"/>
      <c r="Q4" s="330"/>
      <c r="R4" s="330"/>
      <c r="S4" s="330"/>
      <c r="T4" s="370" t="s">
        <v>571</v>
      </c>
      <c r="U4" s="371"/>
      <c r="V4" s="65"/>
      <c r="W4" s="369"/>
      <c r="X4" s="274"/>
      <c r="Y4" s="65"/>
      <c r="Z4" s="65"/>
      <c r="AA4" s="65"/>
      <c r="AB4" s="65"/>
      <c r="AC4" s="65"/>
      <c r="AD4" s="65"/>
      <c r="AE4" s="65"/>
      <c r="AF4" s="65"/>
      <c r="AG4" s="65"/>
      <c r="AH4" s="65"/>
      <c r="AI4" s="65"/>
    </row>
    <row r="5" s="64" customFormat="1" ht="12" customHeight="1" spans="1:35">
      <c r="A5" s="70"/>
      <c r="B5" s="245"/>
      <c r="C5" s="252" t="s">
        <v>572</v>
      </c>
      <c r="D5" s="303" t="s">
        <v>573</v>
      </c>
      <c r="E5" s="303"/>
      <c r="F5" s="304" t="str">
        <f>IF('FOLHA FECHAMENTO'!C15&lt;&gt;"",'FOLHA FECHAMENTO'!C15," ")</f>
        <v> </v>
      </c>
      <c r="G5" s="304"/>
      <c r="H5" s="304"/>
      <c r="I5" s="338" t="s">
        <v>574</v>
      </c>
      <c r="J5" s="339" t="str">
        <f>IF(DADOS!D30&lt;&gt;"",DADOS!D30," ")</f>
        <v> </v>
      </c>
      <c r="K5" s="339"/>
      <c r="L5" s="339"/>
      <c r="M5" s="329"/>
      <c r="N5" s="340"/>
      <c r="O5" s="341" t="str">
        <f>((2+$W$5)-COLUMNS(O$7:$T$7))/2&amp;"ª"</f>
        <v>1ª</v>
      </c>
      <c r="P5" s="342"/>
      <c r="Q5" s="372" t="str">
        <f>((2+$W$5)-COLUMNS(Q$7:$T$7))/2&amp;"ª"</f>
        <v>2ª</v>
      </c>
      <c r="R5" s="370"/>
      <c r="S5" s="373" t="str">
        <f>((2+$W$5)-COLUMNS(S$7:$T$7))/2&amp;"ª"</f>
        <v>3ª</v>
      </c>
      <c r="T5" s="344" t="s">
        <v>575</v>
      </c>
      <c r="U5" s="345"/>
      <c r="V5" s="65"/>
      <c r="W5" s="374">
        <f>COLUMNS($S7:$X7)</f>
        <v>6</v>
      </c>
      <c r="X5" s="274"/>
      <c r="Y5" s="65"/>
      <c r="Z5" s="65"/>
      <c r="AA5" s="65"/>
      <c r="AB5" s="65"/>
      <c r="AC5" s="65"/>
      <c r="AD5" s="65"/>
      <c r="AE5" s="65"/>
      <c r="AF5" s="65"/>
      <c r="AG5" s="65"/>
      <c r="AH5" s="65"/>
      <c r="AI5" s="65"/>
    </row>
    <row r="6" s="64" customFormat="1" spans="1:35">
      <c r="A6" s="70"/>
      <c r="B6" s="245"/>
      <c r="C6" s="305" t="str">
        <f>IF(DADOS!D12&lt;&gt;"",DADOS!D12," ")</f>
        <v>Reforma Edifício Plaza Centenário</v>
      </c>
      <c r="D6" s="306" t="s">
        <v>459</v>
      </c>
      <c r="E6" s="306"/>
      <c r="F6" s="307" t="str">
        <f>IF(DADOS!D24&lt;&gt;"",DADOS!D24," ")</f>
        <v> </v>
      </c>
      <c r="G6" s="307"/>
      <c r="H6" s="307"/>
      <c r="I6" s="343" t="s">
        <v>576</v>
      </c>
      <c r="J6" s="301" t="str">
        <f>IF(DADOS!D28&lt;&gt;"",DADOS!D28," ")</f>
        <v> </v>
      </c>
      <c r="K6" s="307"/>
      <c r="L6" s="307"/>
      <c r="M6" s="329"/>
      <c r="N6" s="344" t="s">
        <v>577</v>
      </c>
      <c r="O6" s="345"/>
      <c r="P6" s="344" t="s">
        <v>577</v>
      </c>
      <c r="Q6" s="345"/>
      <c r="R6" s="344" t="s">
        <v>577</v>
      </c>
      <c r="S6" s="375"/>
      <c r="T6" s="376" t="s">
        <v>578</v>
      </c>
      <c r="U6" s="377" t="s">
        <v>579</v>
      </c>
      <c r="V6" s="65"/>
      <c r="W6" s="65"/>
      <c r="X6" s="274"/>
      <c r="Y6" s="65"/>
      <c r="Z6" s="65"/>
      <c r="AA6" s="65"/>
      <c r="AB6" s="65"/>
      <c r="AC6" s="65"/>
      <c r="AD6" s="65"/>
      <c r="AE6" s="65"/>
      <c r="AF6" s="65"/>
      <c r="AG6" s="65"/>
      <c r="AH6" s="65"/>
      <c r="AI6" s="65"/>
    </row>
    <row r="7" s="64" customFormat="1" spans="1:35">
      <c r="A7" s="70"/>
      <c r="B7" s="245"/>
      <c r="C7" s="260"/>
      <c r="D7" s="247"/>
      <c r="E7" s="261"/>
      <c r="F7" s="78"/>
      <c r="G7" s="78"/>
      <c r="H7" s="78"/>
      <c r="I7" s="78"/>
      <c r="J7" s="78"/>
      <c r="K7" s="78"/>
      <c r="L7" s="277"/>
      <c r="M7" s="329"/>
      <c r="N7" s="346" t="s">
        <v>444</v>
      </c>
      <c r="O7" s="347" t="s">
        <v>580</v>
      </c>
      <c r="P7" s="348" t="s">
        <v>444</v>
      </c>
      <c r="Q7" s="347" t="s">
        <v>580</v>
      </c>
      <c r="R7" s="348" t="s">
        <v>444</v>
      </c>
      <c r="S7" s="347" t="s">
        <v>580</v>
      </c>
      <c r="T7" s="378" t="s">
        <v>444</v>
      </c>
      <c r="U7" s="379" t="str">
        <f>HLOOKUP(T6,$N$5:$T$8,3)</f>
        <v>xx/xx/xxxx</v>
      </c>
      <c r="V7" s="65"/>
      <c r="W7" s="65"/>
      <c r="X7" s="380" t="s">
        <v>581</v>
      </c>
      <c r="Y7" s="65"/>
      <c r="Z7" s="65"/>
      <c r="AA7" s="65"/>
      <c r="AB7" s="65"/>
      <c r="AC7" s="65"/>
      <c r="AD7" s="65"/>
      <c r="AE7" s="65"/>
      <c r="AF7" s="65"/>
      <c r="AG7" s="65"/>
      <c r="AH7" s="65"/>
      <c r="AI7" s="65"/>
    </row>
    <row r="8" s="64" customFormat="1" ht="25.5" spans="1:35">
      <c r="A8" s="308" t="s">
        <v>491</v>
      </c>
      <c r="B8" s="309" t="s">
        <v>582</v>
      </c>
      <c r="C8" s="310" t="s">
        <v>583</v>
      </c>
      <c r="D8" s="310" t="s">
        <v>584</v>
      </c>
      <c r="E8" s="311" t="s">
        <v>585</v>
      </c>
      <c r="F8" s="311" t="s">
        <v>553</v>
      </c>
      <c r="G8" s="311" t="s">
        <v>554</v>
      </c>
      <c r="H8" s="311" t="s">
        <v>586</v>
      </c>
      <c r="I8" s="311" t="s">
        <v>553</v>
      </c>
      <c r="J8" s="311" t="s">
        <v>554</v>
      </c>
      <c r="K8" s="311" t="s">
        <v>587</v>
      </c>
      <c r="L8" s="349" t="s">
        <v>588</v>
      </c>
      <c r="M8" s="349" t="s">
        <v>589</v>
      </c>
      <c r="N8" s="350" t="s">
        <v>590</v>
      </c>
      <c r="O8" s="350" t="s">
        <v>591</v>
      </c>
      <c r="P8" s="350" t="s">
        <v>590</v>
      </c>
      <c r="Q8" s="350" t="s">
        <v>591</v>
      </c>
      <c r="R8" s="350" t="s">
        <v>590</v>
      </c>
      <c r="S8" s="350" t="s">
        <v>591</v>
      </c>
      <c r="T8" s="350" t="s">
        <v>590</v>
      </c>
      <c r="U8" s="350" t="s">
        <v>591</v>
      </c>
      <c r="V8" s="65"/>
      <c r="W8" s="381" t="s">
        <v>592</v>
      </c>
      <c r="X8" s="380"/>
      <c r="Y8" s="65"/>
      <c r="Z8" s="65"/>
      <c r="AA8" s="65"/>
      <c r="AB8" s="65"/>
      <c r="AC8" s="65"/>
      <c r="AD8" s="65"/>
      <c r="AE8" s="65"/>
      <c r="AF8" s="65"/>
      <c r="AG8" s="65"/>
      <c r="AH8" s="65"/>
      <c r="AI8" s="65"/>
    </row>
    <row r="9" s="232" customFormat="1" customHeight="1" spans="1:37">
      <c r="A9" s="312">
        <v>1</v>
      </c>
      <c r="B9" s="313"/>
      <c r="C9" s="314" t="s">
        <v>593</v>
      </c>
      <c r="D9" s="315"/>
      <c r="E9" s="316"/>
      <c r="F9" s="317"/>
      <c r="G9" s="318"/>
      <c r="H9" s="318"/>
      <c r="I9" s="351">
        <f>TRUNC(SUMIF(I10:I10,"&gt;0",I10:I10),2)</f>
        <v>0</v>
      </c>
      <c r="J9" s="351">
        <f>TRUNC(SUMIF(J10:J10,"&gt;0",J10:J10),2)</f>
        <v>0</v>
      </c>
      <c r="K9" s="352"/>
      <c r="L9" s="351">
        <f>SUMIF(I9:J9,"&gt;0",I9:J9)</f>
        <v>0</v>
      </c>
      <c r="M9" s="353"/>
      <c r="N9" s="352"/>
      <c r="O9" s="352"/>
      <c r="P9" s="352"/>
      <c r="Q9" s="352"/>
      <c r="R9" s="352"/>
      <c r="S9" s="352"/>
      <c r="T9" s="352"/>
      <c r="U9" s="352"/>
      <c r="V9" s="352"/>
      <c r="W9" s="352"/>
      <c r="X9" s="352"/>
      <c r="Y9" s="281"/>
      <c r="Z9" s="281"/>
      <c r="AA9" s="281"/>
      <c r="AB9" s="281"/>
      <c r="AC9" s="281"/>
      <c r="AD9" s="281"/>
      <c r="AE9" s="281"/>
      <c r="AF9" s="281"/>
      <c r="AG9" s="281"/>
      <c r="AH9" s="281"/>
      <c r="AI9" s="281"/>
      <c r="AJ9" s="283"/>
      <c r="AK9" s="283"/>
    </row>
    <row r="10" s="288" customFormat="1" ht="30" spans="1:37">
      <c r="A10" s="282" t="s">
        <v>594</v>
      </c>
      <c r="B10" s="270" t="s">
        <v>595</v>
      </c>
      <c r="C10" s="271" t="s">
        <v>596</v>
      </c>
      <c r="D10" s="266" t="s">
        <v>552</v>
      </c>
      <c r="E10" s="272">
        <v>1</v>
      </c>
      <c r="F10" s="319"/>
      <c r="G10" s="319"/>
      <c r="H10" s="320">
        <f t="shared" ref="H10:H19" si="0">IF(E10="","",F10+G10)</f>
        <v>0</v>
      </c>
      <c r="I10" s="320">
        <f t="shared" ref="I10:I19" si="1">IF(E10="","",TRUNC((E10*F10),2))</f>
        <v>0</v>
      </c>
      <c r="J10" s="320">
        <f t="shared" ref="J10:J19" si="2">IF(E10="","",TRUNC((E10*G10),2))</f>
        <v>0</v>
      </c>
      <c r="K10" s="320">
        <f t="shared" ref="K10:K19" si="3">IF(E10="","",TRUNC((I10+J10),2))</f>
        <v>0</v>
      </c>
      <c r="L10" s="354"/>
      <c r="M10" s="355"/>
      <c r="N10" s="356"/>
      <c r="O10" s="357" t="str">
        <f>IF(OR(N10="",$K10=""),"",(N10/$E10)*$K10)</f>
        <v/>
      </c>
      <c r="P10" s="356"/>
      <c r="Q10" s="382" t="str">
        <f>IF(OR(P10="",$K10=""),"",(P10/$E10)*$K10)</f>
        <v/>
      </c>
      <c r="R10" s="356"/>
      <c r="S10" s="382" t="str">
        <f>IF(OR(R10="",$K10=""),"",(R10/$E10)*$K10)</f>
        <v/>
      </c>
      <c r="T10" s="383">
        <f ca="1">SUMIF($N$8:S$9,"QUANT.",N10:S10)</f>
        <v>0</v>
      </c>
      <c r="U10" s="384">
        <f ca="1">SUMIF($N$8:$S$9,"CUSTO",N10:S10)</f>
        <v>0</v>
      </c>
      <c r="V10" s="385" t="str">
        <f ca="1">IF(U10=0,"MEDIR",IF(K10-U10=0,"OK",IF(K10-U10&gt;0,"MEDIR","ALERTA!")))</f>
        <v>MEDIR</v>
      </c>
      <c r="W10" s="386">
        <f ca="1">IF(T10="",0,E10-T10)</f>
        <v>1</v>
      </c>
      <c r="X10" s="386">
        <f ca="1" t="shared" ref="X10" si="4">IF(U10="",0,K10-U10)</f>
        <v>0</v>
      </c>
      <c r="Y10" s="355"/>
      <c r="Z10" s="355"/>
      <c r="AA10" s="355"/>
      <c r="AB10" s="355"/>
      <c r="AC10" s="355"/>
      <c r="AD10" s="355"/>
      <c r="AE10" s="355"/>
      <c r="AF10" s="355"/>
      <c r="AG10" s="355"/>
      <c r="AH10" s="355"/>
      <c r="AI10" s="355"/>
      <c r="AJ10" s="401" t="e">
        <f>B10-AK10</f>
        <v>#VALUE!</v>
      </c>
      <c r="AK10" s="401">
        <v>0</v>
      </c>
    </row>
    <row r="11" s="232" customFormat="1" customHeight="1" spans="1:37">
      <c r="A11" s="312">
        <v>2</v>
      </c>
      <c r="B11" s="313"/>
      <c r="C11" s="314" t="s">
        <v>597</v>
      </c>
      <c r="D11" s="315"/>
      <c r="E11" s="316"/>
      <c r="F11" s="317"/>
      <c r="G11" s="318"/>
      <c r="H11" s="318"/>
      <c r="I11" s="351">
        <f>TRUNC(SUMIF(I12:I18,"&gt;0",I12:I18),2)</f>
        <v>0</v>
      </c>
      <c r="J11" s="351">
        <f>TRUNC(SUMIF(J12:J18,"&gt;0",J12:J18),2)</f>
        <v>0</v>
      </c>
      <c r="K11" s="358"/>
      <c r="L11" s="351">
        <f>SUMIF(I11:J11,"&gt;0",I11:J11)</f>
        <v>0</v>
      </c>
      <c r="M11" s="353"/>
      <c r="N11" s="352"/>
      <c r="O11" s="352"/>
      <c r="P11" s="352"/>
      <c r="Q11" s="352"/>
      <c r="R11" s="352"/>
      <c r="S11" s="352"/>
      <c r="T11" s="352"/>
      <c r="U11" s="352"/>
      <c r="V11" s="352"/>
      <c r="W11" s="352"/>
      <c r="X11" s="352"/>
      <c r="Y11" s="281"/>
      <c r="Z11" s="281"/>
      <c r="AA11" s="281"/>
      <c r="AB11" s="281"/>
      <c r="AC11" s="281"/>
      <c r="AD11" s="281"/>
      <c r="AE11" s="281"/>
      <c r="AF11" s="281"/>
      <c r="AG11" s="281"/>
      <c r="AH11" s="281"/>
      <c r="AI11" s="281"/>
      <c r="AJ11" s="283"/>
      <c r="AK11" s="283"/>
    </row>
    <row r="12" s="288" customFormat="1" ht="30" spans="1:37">
      <c r="A12" s="282" t="s">
        <v>598</v>
      </c>
      <c r="B12" s="264">
        <v>103689</v>
      </c>
      <c r="C12" s="271" t="s">
        <v>599</v>
      </c>
      <c r="D12" s="266" t="s">
        <v>600</v>
      </c>
      <c r="E12" s="267">
        <v>8</v>
      </c>
      <c r="F12" s="319"/>
      <c r="G12" s="319"/>
      <c r="H12" s="320">
        <f t="shared" si="0"/>
        <v>0</v>
      </c>
      <c r="I12" s="320">
        <f t="shared" si="1"/>
        <v>0</v>
      </c>
      <c r="J12" s="320">
        <f t="shared" si="2"/>
        <v>0</v>
      </c>
      <c r="K12" s="320">
        <f t="shared" si="3"/>
        <v>0</v>
      </c>
      <c r="L12" s="320"/>
      <c r="M12" s="355"/>
      <c r="N12" s="356"/>
      <c r="O12" s="357" t="str">
        <f t="shared" ref="O12" si="5">IF(OR(N12="",$K12=""),"",(N12/$E12)*$K12)</f>
        <v/>
      </c>
      <c r="P12" s="356"/>
      <c r="Q12" s="382" t="str">
        <f t="shared" ref="Q12" si="6">IF(OR(P12="",$K12=""),"",(P12/$E12)*$K12)</f>
        <v/>
      </c>
      <c r="R12" s="356"/>
      <c r="S12" s="387" t="str">
        <f t="shared" ref="S12" si="7">IF(OR(R12="",$K12=""),"",(R12/$E12)*$K12)</f>
        <v/>
      </c>
      <c r="T12" s="383">
        <f ca="1">SUMIF($N$8:S$9,"QUANT.",N12:S12)</f>
        <v>0</v>
      </c>
      <c r="U12" s="384">
        <f ca="1">SUMIF($N$8:$S$9,"CUSTO",N12:S12)</f>
        <v>0</v>
      </c>
      <c r="V12" s="385" t="str">
        <f ca="1">IF(B12&lt;&gt;"",IF(U12=0,"MEDIR",IF(K12-U12=0,"OK",IF(K12-U12&gt;0,"MEDIR","ALERTA!"))),"")</f>
        <v>MEDIR</v>
      </c>
      <c r="W12" s="386">
        <f ca="1">IF(T12="",0,E12-T12)</f>
        <v>8</v>
      </c>
      <c r="X12" s="386">
        <f ca="1">IF(U12="",0,K12-U12)</f>
        <v>0</v>
      </c>
      <c r="Y12" s="355"/>
      <c r="Z12" s="355"/>
      <c r="AA12" s="355"/>
      <c r="AB12" s="355"/>
      <c r="AC12" s="355"/>
      <c r="AD12" s="355"/>
      <c r="AE12" s="355"/>
      <c r="AF12" s="355"/>
      <c r="AG12" s="355"/>
      <c r="AH12" s="355"/>
      <c r="AI12" s="355"/>
      <c r="AJ12" s="401">
        <f>B12-AK12</f>
        <v>103689</v>
      </c>
      <c r="AK12" s="401">
        <v>0</v>
      </c>
    </row>
    <row r="13" s="288" customFormat="1" ht="60" spans="1:37">
      <c r="A13" s="282" t="s">
        <v>601</v>
      </c>
      <c r="B13" s="264" t="s">
        <v>602</v>
      </c>
      <c r="C13" s="271" t="s">
        <v>603</v>
      </c>
      <c r="D13" s="266" t="s">
        <v>604</v>
      </c>
      <c r="E13" s="267">
        <v>36</v>
      </c>
      <c r="F13" s="319"/>
      <c r="G13" s="319"/>
      <c r="H13" s="320">
        <f t="shared" ref="H13" si="8">IF(E13="","",F13+G13)</f>
        <v>0</v>
      </c>
      <c r="I13" s="320">
        <f t="shared" si="1"/>
        <v>0</v>
      </c>
      <c r="J13" s="320">
        <f t="shared" si="2"/>
        <v>0</v>
      </c>
      <c r="K13" s="320">
        <f t="shared" si="3"/>
        <v>0</v>
      </c>
      <c r="L13" s="320"/>
      <c r="M13" s="355"/>
      <c r="N13" s="356"/>
      <c r="O13" s="357" t="str">
        <f t="shared" ref="O13" si="9">IF(OR(N13="",$K13=""),"",(N13/$E13)*$K13)</f>
        <v/>
      </c>
      <c r="P13" s="356"/>
      <c r="Q13" s="382" t="str">
        <f t="shared" ref="Q13" si="10">IF(OR(P13="",$K13=""),"",(P13/$E13)*$K13)</f>
        <v/>
      </c>
      <c r="R13" s="356"/>
      <c r="S13" s="387" t="str">
        <f t="shared" ref="S13" si="11">IF(OR(R13="",$K13=""),"",(R13/$E13)*$K13)</f>
        <v/>
      </c>
      <c r="T13" s="383">
        <f ca="1">SUMIF($N$8:S$9,"QUANT.",N13:S13)</f>
        <v>0</v>
      </c>
      <c r="U13" s="384">
        <f ca="1" t="shared" ref="U13" si="12">SUMIF($N$8:$S$9,"CUSTO",N13:S13)</f>
        <v>0</v>
      </c>
      <c r="V13" s="385" t="str">
        <f ca="1">IF(B13&lt;&gt;"",IF(U13=0,"MEDIR",IF(K13-U13=0,"OK",IF(K13-U13&gt;0,"MEDIR","ALERTA!"))),"")</f>
        <v>MEDIR</v>
      </c>
      <c r="W13" s="386">
        <f ca="1" t="shared" ref="W13" si="13">IF(T13="",0,E13-T13)</f>
        <v>36</v>
      </c>
      <c r="X13" s="386">
        <f ca="1" t="shared" ref="X13" si="14">IF(U13="",0,K13-U13)</f>
        <v>0</v>
      </c>
      <c r="Y13" s="355"/>
      <c r="Z13" s="355"/>
      <c r="AA13" s="355"/>
      <c r="AB13" s="355"/>
      <c r="AC13" s="355"/>
      <c r="AD13" s="355"/>
      <c r="AE13" s="355"/>
      <c r="AF13" s="355"/>
      <c r="AG13" s="355"/>
      <c r="AH13" s="355"/>
      <c r="AI13" s="355"/>
      <c r="AJ13" s="401" t="e">
        <f>B13-AK13</f>
        <v>#VALUE!</v>
      </c>
      <c r="AK13" s="401">
        <v>0</v>
      </c>
    </row>
    <row r="14" s="288" customFormat="1" ht="30" spans="1:37">
      <c r="A14" s="282" t="s">
        <v>605</v>
      </c>
      <c r="B14" s="264">
        <v>97113</v>
      </c>
      <c r="C14" s="271" t="s">
        <v>606</v>
      </c>
      <c r="D14" s="266" t="s">
        <v>600</v>
      </c>
      <c r="E14" s="267">
        <v>500</v>
      </c>
      <c r="F14" s="319"/>
      <c r="G14" s="319"/>
      <c r="H14" s="320">
        <f t="shared" si="0"/>
        <v>0</v>
      </c>
      <c r="I14" s="320">
        <f t="shared" si="1"/>
        <v>0</v>
      </c>
      <c r="J14" s="320">
        <f t="shared" si="2"/>
        <v>0</v>
      </c>
      <c r="K14" s="320">
        <f t="shared" si="3"/>
        <v>0</v>
      </c>
      <c r="L14" s="320"/>
      <c r="M14" s="359"/>
      <c r="N14" s="356"/>
      <c r="O14" s="357" t="str">
        <f t="shared" ref="O14" si="15">IF(OR(N14="",$K14=""),"",(N14/$E14)*$K14)</f>
        <v/>
      </c>
      <c r="P14" s="356"/>
      <c r="Q14" s="382" t="str">
        <f t="shared" ref="Q14" si="16">IF(OR(P14="",$K14=""),"",(P14/$E14)*$K14)</f>
        <v/>
      </c>
      <c r="R14" s="356"/>
      <c r="S14" s="387" t="str">
        <f t="shared" ref="S14" si="17">IF(OR(R14="",$K14=""),"",(R14/$E14)*$K14)</f>
        <v/>
      </c>
      <c r="T14" s="383">
        <f ca="1">SUMIF($N$8:S$9,"QUANT.",N14:S14)</f>
        <v>0</v>
      </c>
      <c r="U14" s="384">
        <f ca="1" t="shared" ref="U14" si="18">SUMIF($N$8:$S$9,"CUSTO",N14:S14)</f>
        <v>0</v>
      </c>
      <c r="V14" s="385" t="str">
        <f ca="1">IF(B14&lt;&gt;"",IF(U14=0,"MEDIR",IF(K14-U14=0,"OK",IF(K14-U14&gt;0,"MEDIR","ALERTA!"))),"")</f>
        <v>MEDIR</v>
      </c>
      <c r="W14" s="386">
        <f ca="1" t="shared" ref="W14" si="19">IF(T14="",0,E14-T14)</f>
        <v>500</v>
      </c>
      <c r="X14" s="386">
        <f ca="1" t="shared" ref="X14" si="20">IF(U14="",0,K14-U14)</f>
        <v>0</v>
      </c>
      <c r="Y14" s="355"/>
      <c r="Z14" s="355"/>
      <c r="AA14" s="355"/>
      <c r="AB14" s="355"/>
      <c r="AC14" s="355"/>
      <c r="AD14" s="355"/>
      <c r="AE14" s="355"/>
      <c r="AF14" s="355"/>
      <c r="AG14" s="355"/>
      <c r="AH14" s="355"/>
      <c r="AI14" s="355"/>
      <c r="AJ14" s="401">
        <f>B14-AK14</f>
        <v>97113</v>
      </c>
      <c r="AK14" s="401">
        <v>0</v>
      </c>
    </row>
    <row r="15" s="288" customFormat="1" spans="1:37">
      <c r="A15" s="282" t="s">
        <v>607</v>
      </c>
      <c r="B15" s="264">
        <v>98458</v>
      </c>
      <c r="C15" s="265" t="s">
        <v>608</v>
      </c>
      <c r="D15" s="266" t="s">
        <v>600</v>
      </c>
      <c r="E15" s="267">
        <v>100</v>
      </c>
      <c r="F15" s="319"/>
      <c r="G15" s="319"/>
      <c r="H15" s="320">
        <f t="shared" si="0"/>
        <v>0</v>
      </c>
      <c r="I15" s="320">
        <f t="shared" si="1"/>
        <v>0</v>
      </c>
      <c r="J15" s="320">
        <f t="shared" si="2"/>
        <v>0</v>
      </c>
      <c r="K15" s="320">
        <f t="shared" si="3"/>
        <v>0</v>
      </c>
      <c r="L15" s="320"/>
      <c r="M15" s="359"/>
      <c r="N15" s="360"/>
      <c r="O15" s="361"/>
      <c r="P15" s="360"/>
      <c r="Q15" s="388"/>
      <c r="R15" s="360"/>
      <c r="S15" s="389"/>
      <c r="T15" s="390"/>
      <c r="U15" s="391"/>
      <c r="V15" s="385"/>
      <c r="W15" s="392"/>
      <c r="X15" s="392"/>
      <c r="Y15" s="355"/>
      <c r="Z15" s="355"/>
      <c r="AA15" s="355"/>
      <c r="AB15" s="355"/>
      <c r="AC15" s="355"/>
      <c r="AD15" s="355"/>
      <c r="AE15" s="355"/>
      <c r="AF15" s="355"/>
      <c r="AG15" s="355"/>
      <c r="AH15" s="355"/>
      <c r="AI15" s="355"/>
      <c r="AJ15" s="401"/>
      <c r="AK15" s="401"/>
    </row>
    <row r="16" s="288" customFormat="1" spans="1:37">
      <c r="A16" s="282" t="s">
        <v>609</v>
      </c>
      <c r="B16" s="264" t="s">
        <v>610</v>
      </c>
      <c r="C16" s="265" t="s">
        <v>611</v>
      </c>
      <c r="D16" s="266" t="s">
        <v>600</v>
      </c>
      <c r="E16" s="267">
        <v>2692.21</v>
      </c>
      <c r="F16" s="319"/>
      <c r="G16" s="319"/>
      <c r="H16" s="320">
        <f t="shared" si="0"/>
        <v>0</v>
      </c>
      <c r="I16" s="320">
        <f t="shared" si="1"/>
        <v>0</v>
      </c>
      <c r="J16" s="320">
        <f t="shared" si="2"/>
        <v>0</v>
      </c>
      <c r="K16" s="320">
        <f t="shared" si="3"/>
        <v>0</v>
      </c>
      <c r="L16" s="320"/>
      <c r="M16" s="359"/>
      <c r="N16" s="360"/>
      <c r="O16" s="361"/>
      <c r="P16" s="360"/>
      <c r="Q16" s="388"/>
      <c r="R16" s="360"/>
      <c r="S16" s="389"/>
      <c r="T16" s="390"/>
      <c r="U16" s="391"/>
      <c r="V16" s="385"/>
      <c r="W16" s="392"/>
      <c r="X16" s="392"/>
      <c r="Y16" s="355"/>
      <c r="Z16" s="355"/>
      <c r="AA16" s="355"/>
      <c r="AB16" s="355"/>
      <c r="AC16" s="355"/>
      <c r="AD16" s="355"/>
      <c r="AE16" s="355"/>
      <c r="AF16" s="355"/>
      <c r="AG16" s="355"/>
      <c r="AH16" s="355"/>
      <c r="AI16" s="355"/>
      <c r="AJ16" s="401"/>
      <c r="AK16" s="401"/>
    </row>
    <row r="17" s="288" customFormat="1" spans="1:37">
      <c r="A17" s="282" t="s">
        <v>612</v>
      </c>
      <c r="B17" s="264" t="s">
        <v>613</v>
      </c>
      <c r="C17" s="265" t="s">
        <v>614</v>
      </c>
      <c r="D17" s="266" t="s">
        <v>615</v>
      </c>
      <c r="E17" s="267">
        <v>12</v>
      </c>
      <c r="F17" s="319"/>
      <c r="G17" s="319"/>
      <c r="H17" s="320">
        <f t="shared" si="0"/>
        <v>0</v>
      </c>
      <c r="I17" s="320">
        <f t="shared" si="1"/>
        <v>0</v>
      </c>
      <c r="J17" s="320">
        <f t="shared" si="2"/>
        <v>0</v>
      </c>
      <c r="K17" s="320">
        <f t="shared" si="3"/>
        <v>0</v>
      </c>
      <c r="L17" s="320"/>
      <c r="M17" s="359"/>
      <c r="N17" s="360"/>
      <c r="O17" s="361"/>
      <c r="P17" s="360"/>
      <c r="Q17" s="388"/>
      <c r="R17" s="360"/>
      <c r="S17" s="389"/>
      <c r="T17" s="390"/>
      <c r="U17" s="391"/>
      <c r="V17" s="385"/>
      <c r="W17" s="392"/>
      <c r="X17" s="392"/>
      <c r="Y17" s="355"/>
      <c r="Z17" s="355"/>
      <c r="AA17" s="355"/>
      <c r="AB17" s="355"/>
      <c r="AC17" s="355"/>
      <c r="AD17" s="355"/>
      <c r="AE17" s="355"/>
      <c r="AF17" s="355"/>
      <c r="AG17" s="355"/>
      <c r="AH17" s="355"/>
      <c r="AI17" s="355"/>
      <c r="AJ17" s="401"/>
      <c r="AK17" s="401"/>
    </row>
    <row r="18" s="288" customFormat="1" spans="1:37">
      <c r="A18" s="282" t="s">
        <v>616</v>
      </c>
      <c r="B18" s="264" t="s">
        <v>617</v>
      </c>
      <c r="C18" s="271" t="s">
        <v>618</v>
      </c>
      <c r="D18" s="266" t="s">
        <v>619</v>
      </c>
      <c r="E18" s="267">
        <v>210</v>
      </c>
      <c r="F18" s="319"/>
      <c r="G18" s="319"/>
      <c r="H18" s="320">
        <f t="shared" si="0"/>
        <v>0</v>
      </c>
      <c r="I18" s="320">
        <f t="shared" si="1"/>
        <v>0</v>
      </c>
      <c r="J18" s="320">
        <f t="shared" si="2"/>
        <v>0</v>
      </c>
      <c r="K18" s="320">
        <f t="shared" si="3"/>
        <v>0</v>
      </c>
      <c r="L18" s="320"/>
      <c r="M18" s="355"/>
      <c r="N18" s="362"/>
      <c r="O18" s="363"/>
      <c r="P18" s="362"/>
      <c r="Q18" s="362"/>
      <c r="R18" s="362"/>
      <c r="S18" s="393"/>
      <c r="T18" s="363"/>
      <c r="U18" s="362"/>
      <c r="V18" s="394"/>
      <c r="W18" s="394"/>
      <c r="X18" s="394"/>
      <c r="Y18" s="355"/>
      <c r="Z18" s="355"/>
      <c r="AA18" s="355"/>
      <c r="AB18" s="355"/>
      <c r="AC18" s="355"/>
      <c r="AD18" s="355"/>
      <c r="AE18" s="355"/>
      <c r="AF18" s="355"/>
      <c r="AG18" s="355"/>
      <c r="AH18" s="355"/>
      <c r="AI18" s="355"/>
      <c r="AJ18" s="401"/>
      <c r="AK18" s="401"/>
    </row>
    <row r="19" s="232" customFormat="1" spans="1:37">
      <c r="A19" s="321">
        <v>3</v>
      </c>
      <c r="B19" s="321"/>
      <c r="C19" s="322" t="s">
        <v>620</v>
      </c>
      <c r="D19" s="323"/>
      <c r="E19" s="324"/>
      <c r="F19" s="325"/>
      <c r="G19" s="326"/>
      <c r="H19" s="326"/>
      <c r="I19" s="364">
        <f>TRUNC(SUMIF(I20:I26,"&gt;0",I20:I26),2)</f>
        <v>0</v>
      </c>
      <c r="J19" s="364">
        <f>TRUNC(SUMIF(J20:J26,"&gt;0",J20:J26),2)</f>
        <v>0</v>
      </c>
      <c r="K19" s="365"/>
      <c r="L19" s="364">
        <f>SUMIF(I19:J19,"&gt;0",I19:J19)</f>
        <v>0</v>
      </c>
      <c r="M19" s="353"/>
      <c r="N19" s="352"/>
      <c r="O19" s="352"/>
      <c r="P19" s="352"/>
      <c r="Q19" s="352"/>
      <c r="R19" s="352"/>
      <c r="S19" s="352"/>
      <c r="T19" s="352"/>
      <c r="U19" s="352"/>
      <c r="V19" s="352"/>
      <c r="W19" s="352"/>
      <c r="X19" s="352"/>
      <c r="Y19" s="281"/>
      <c r="Z19" s="281"/>
      <c r="AA19" s="281"/>
      <c r="AB19" s="281"/>
      <c r="AC19" s="281"/>
      <c r="AD19" s="281"/>
      <c r="AE19" s="281"/>
      <c r="AF19" s="281"/>
      <c r="AG19" s="281"/>
      <c r="AH19" s="281"/>
      <c r="AI19" s="281"/>
      <c r="AJ19" s="283"/>
      <c r="AK19" s="283"/>
    </row>
    <row r="20" s="288" customFormat="1" ht="30" spans="1:37">
      <c r="A20" s="282" t="s">
        <v>621</v>
      </c>
      <c r="B20" s="264">
        <v>97641</v>
      </c>
      <c r="C20" s="265" t="s">
        <v>622</v>
      </c>
      <c r="D20" s="266" t="s">
        <v>600</v>
      </c>
      <c r="E20" s="267">
        <v>105.7</v>
      </c>
      <c r="F20" s="319"/>
      <c r="G20" s="319"/>
      <c r="H20" s="320">
        <f t="shared" ref="H20:H26" si="21">IF(E20="","",F20+G20)</f>
        <v>0</v>
      </c>
      <c r="I20" s="320">
        <f t="shared" ref="I20:I26" si="22">IF(E20="","",TRUNC((E20*F20),2))</f>
        <v>0</v>
      </c>
      <c r="J20" s="320">
        <f t="shared" ref="J20:J26" si="23">IF(E20="","",TRUNC((E20*G20),2))</f>
        <v>0</v>
      </c>
      <c r="K20" s="320">
        <f t="shared" ref="K20:K26" si="24">IF(E20="","",TRUNC((I20+J20),2))</f>
        <v>0</v>
      </c>
      <c r="L20" s="320"/>
      <c r="M20" s="359"/>
      <c r="N20" s="356"/>
      <c r="O20" s="357" t="str">
        <f>IF(OR(N20="",$K20=""),"",(N20/$E20)*$K20)</f>
        <v/>
      </c>
      <c r="P20" s="356"/>
      <c r="Q20" s="382" t="str">
        <f>IF(OR(P20="",$K20=""),"",(P20/$E20)*$K20)</f>
        <v/>
      </c>
      <c r="R20" s="356"/>
      <c r="S20" s="387" t="str">
        <f>IF(OR(R20="",$K20=""),"",(R20/$E20)*$K20)</f>
        <v/>
      </c>
      <c r="T20" s="383">
        <f ca="1">SUMIF($N$8:S$9,"QUANT.",N20:S20)</f>
        <v>0</v>
      </c>
      <c r="U20" s="384">
        <f ca="1">SUMIF($N$8:$S$9,"CUSTO",N20:S20)</f>
        <v>0</v>
      </c>
      <c r="V20" s="385" t="str">
        <f ca="1">IF(B20&lt;&gt;"",IF(U20=0,"MEDIR",IF(K20-U20=0,"OK",IF(K20-U20&gt;0,"MEDIR","ALERTA!"))),"")</f>
        <v>MEDIR</v>
      </c>
      <c r="W20" s="386">
        <f ca="1">IF(T20="",0,E20-T20)</f>
        <v>105.7</v>
      </c>
      <c r="X20" s="386">
        <f ca="1">IF(U20="",0,K20-U20)</f>
        <v>0</v>
      </c>
      <c r="Y20" s="355"/>
      <c r="Z20" s="355"/>
      <c r="AA20" s="355"/>
      <c r="AB20" s="355"/>
      <c r="AC20" s="355"/>
      <c r="AD20" s="355"/>
      <c r="AE20" s="355"/>
      <c r="AF20" s="355"/>
      <c r="AG20" s="355"/>
      <c r="AH20" s="355"/>
      <c r="AI20" s="355"/>
      <c r="AJ20" s="401">
        <f>B20-AK20</f>
        <v>97641</v>
      </c>
      <c r="AK20" s="401">
        <v>0</v>
      </c>
    </row>
    <row r="21" s="288" customFormat="1" ht="30" spans="1:37">
      <c r="A21" s="282" t="s">
        <v>623</v>
      </c>
      <c r="B21" s="264">
        <v>97638</v>
      </c>
      <c r="C21" s="265" t="s">
        <v>624</v>
      </c>
      <c r="D21" s="266" t="s">
        <v>600</v>
      </c>
      <c r="E21" s="267">
        <v>60</v>
      </c>
      <c r="F21" s="319"/>
      <c r="G21" s="319"/>
      <c r="H21" s="320">
        <f t="shared" si="21"/>
        <v>0</v>
      </c>
      <c r="I21" s="320">
        <f t="shared" si="22"/>
        <v>0</v>
      </c>
      <c r="J21" s="320">
        <f t="shared" si="23"/>
        <v>0</v>
      </c>
      <c r="K21" s="320">
        <f t="shared" si="24"/>
        <v>0</v>
      </c>
      <c r="L21" s="320"/>
      <c r="M21" s="359"/>
      <c r="N21" s="356"/>
      <c r="O21" s="357"/>
      <c r="P21" s="356"/>
      <c r="Q21" s="382"/>
      <c r="R21" s="356"/>
      <c r="S21" s="387"/>
      <c r="T21" s="383"/>
      <c r="U21" s="384"/>
      <c r="V21" s="385"/>
      <c r="W21" s="386"/>
      <c r="X21" s="386"/>
      <c r="Y21" s="355"/>
      <c r="Z21" s="355"/>
      <c r="AA21" s="355"/>
      <c r="AB21" s="355"/>
      <c r="AC21" s="355"/>
      <c r="AD21" s="355"/>
      <c r="AE21" s="355"/>
      <c r="AF21" s="355"/>
      <c r="AG21" s="355"/>
      <c r="AH21" s="355"/>
      <c r="AI21" s="355"/>
      <c r="AJ21" s="401"/>
      <c r="AK21" s="401"/>
    </row>
    <row r="22" s="288" customFormat="1" spans="1:37">
      <c r="A22" s="282" t="s">
        <v>625</v>
      </c>
      <c r="B22" s="264">
        <v>97644</v>
      </c>
      <c r="C22" s="265" t="s">
        <v>626</v>
      </c>
      <c r="D22" s="266" t="s">
        <v>600</v>
      </c>
      <c r="E22" s="267">
        <v>5</v>
      </c>
      <c r="F22" s="319"/>
      <c r="G22" s="319"/>
      <c r="H22" s="320">
        <f t="shared" si="21"/>
        <v>0</v>
      </c>
      <c r="I22" s="320">
        <f t="shared" si="22"/>
        <v>0</v>
      </c>
      <c r="J22" s="320">
        <f t="shared" si="23"/>
        <v>0</v>
      </c>
      <c r="K22" s="320">
        <f t="shared" si="24"/>
        <v>0</v>
      </c>
      <c r="L22" s="320"/>
      <c r="M22" s="359"/>
      <c r="N22" s="356"/>
      <c r="O22" s="357"/>
      <c r="P22" s="356"/>
      <c r="Q22" s="382"/>
      <c r="R22" s="356"/>
      <c r="S22" s="387"/>
      <c r="T22" s="383"/>
      <c r="U22" s="384"/>
      <c r="V22" s="385"/>
      <c r="W22" s="386"/>
      <c r="X22" s="386"/>
      <c r="Y22" s="355"/>
      <c r="Z22" s="355"/>
      <c r="AA22" s="355"/>
      <c r="AB22" s="355"/>
      <c r="AC22" s="355"/>
      <c r="AD22" s="355"/>
      <c r="AE22" s="355"/>
      <c r="AF22" s="355"/>
      <c r="AG22" s="355"/>
      <c r="AH22" s="355"/>
      <c r="AI22" s="355"/>
      <c r="AJ22" s="401"/>
      <c r="AK22" s="401"/>
    </row>
    <row r="23" s="288" customFormat="1" ht="30" spans="1:37">
      <c r="A23" s="282" t="s">
        <v>627</v>
      </c>
      <c r="B23" s="264">
        <v>97660</v>
      </c>
      <c r="C23" s="265" t="s">
        <v>628</v>
      </c>
      <c r="D23" s="266" t="s">
        <v>615</v>
      </c>
      <c r="E23" s="267">
        <v>50</v>
      </c>
      <c r="F23" s="319"/>
      <c r="G23" s="319"/>
      <c r="H23" s="320">
        <f t="shared" si="21"/>
        <v>0</v>
      </c>
      <c r="I23" s="320">
        <f t="shared" si="22"/>
        <v>0</v>
      </c>
      <c r="J23" s="320">
        <f t="shared" si="23"/>
        <v>0</v>
      </c>
      <c r="K23" s="320">
        <f t="shared" si="24"/>
        <v>0</v>
      </c>
      <c r="L23" s="320"/>
      <c r="M23" s="359"/>
      <c r="N23" s="356"/>
      <c r="O23" s="357" t="str">
        <f>IF(OR(N23="",$K23=""),"",(N23/$E23)*$K23)</f>
        <v/>
      </c>
      <c r="P23" s="356"/>
      <c r="Q23" s="382" t="str">
        <f>IF(OR(P23="",$K23=""),"",(P23/$E23)*$K23)</f>
        <v/>
      </c>
      <c r="R23" s="356"/>
      <c r="S23" s="387" t="str">
        <f>IF(OR(R23="",$K23=""),"",(R23/$E23)*$K23)</f>
        <v/>
      </c>
      <c r="T23" s="383">
        <f ca="1">SUMIF($N$8:S$9,"QUANT.",N23:S23)</f>
        <v>0</v>
      </c>
      <c r="U23" s="384">
        <f ca="1">SUMIF($N$8:$S$9,"CUSTO",N23:S23)</f>
        <v>0</v>
      </c>
      <c r="V23" s="385" t="str">
        <f ca="1">IF(B23&lt;&gt;"",IF(U23=0,"MEDIR",IF(K23-U23=0,"OK",IF(K23-U23&gt;0,"MEDIR","ALERTA!"))),"")</f>
        <v>MEDIR</v>
      </c>
      <c r="W23" s="386">
        <f ca="1">IF(T23="",0,E23-T23)</f>
        <v>50</v>
      </c>
      <c r="X23" s="386">
        <f ca="1">IF(U23="",0,K23-U23)</f>
        <v>0</v>
      </c>
      <c r="Y23" s="355"/>
      <c r="Z23" s="355"/>
      <c r="AA23" s="355"/>
      <c r="AB23" s="355"/>
      <c r="AC23" s="355"/>
      <c r="AD23" s="355"/>
      <c r="AE23" s="355"/>
      <c r="AF23" s="355"/>
      <c r="AG23" s="355"/>
      <c r="AH23" s="355"/>
      <c r="AI23" s="355"/>
      <c r="AJ23" s="401">
        <f>B23-AK23</f>
        <v>97660</v>
      </c>
      <c r="AK23" s="401">
        <v>0</v>
      </c>
    </row>
    <row r="24" s="288" customFormat="1" ht="30" spans="1:37">
      <c r="A24" s="282" t="s">
        <v>629</v>
      </c>
      <c r="B24" s="264">
        <v>104793</v>
      </c>
      <c r="C24" s="265" t="s">
        <v>630</v>
      </c>
      <c r="D24" s="266" t="s">
        <v>631</v>
      </c>
      <c r="E24" s="267">
        <v>300</v>
      </c>
      <c r="F24" s="319"/>
      <c r="G24" s="319"/>
      <c r="H24" s="320">
        <f t="shared" si="21"/>
        <v>0</v>
      </c>
      <c r="I24" s="320">
        <f t="shared" si="22"/>
        <v>0</v>
      </c>
      <c r="J24" s="320">
        <f t="shared" si="23"/>
        <v>0</v>
      </c>
      <c r="K24" s="320">
        <f t="shared" si="24"/>
        <v>0</v>
      </c>
      <c r="L24" s="320"/>
      <c r="M24" s="359"/>
      <c r="N24" s="356"/>
      <c r="O24" s="357" t="str">
        <f>IF(OR(N24="",$K24=""),"",(N24/$E24)*$K24)</f>
        <v/>
      </c>
      <c r="P24" s="356"/>
      <c r="Q24" s="382" t="str">
        <f>IF(OR(P24="",$K24=""),"",(P24/$E24)*$K24)</f>
        <v/>
      </c>
      <c r="R24" s="356"/>
      <c r="S24" s="387" t="str">
        <f>IF(OR(R24="",$K24=""),"",(R24/$E24)*$K24)</f>
        <v/>
      </c>
      <c r="T24" s="383">
        <f ca="1">SUMIF($N$8:S$9,"QUANT.",N24:S24)</f>
        <v>0</v>
      </c>
      <c r="U24" s="384">
        <f ca="1">SUMIF($N$8:$S$9,"CUSTO",N24:S24)</f>
        <v>0</v>
      </c>
      <c r="V24" s="385" t="str">
        <f ca="1">IF(B24&lt;&gt;"",IF(U24=0,"MEDIR",IF(K24-U24=0,"OK",IF(K24-U24&gt;0,"MEDIR","ALERTA!"))),"")</f>
        <v>MEDIR</v>
      </c>
      <c r="W24" s="386">
        <f ca="1">IF(T24="",0,E24-T24)</f>
        <v>300</v>
      </c>
      <c r="X24" s="386">
        <f ca="1">IF(U24="",0,K24-U24)</f>
        <v>0</v>
      </c>
      <c r="Y24" s="355"/>
      <c r="Z24" s="355"/>
      <c r="AA24" s="355"/>
      <c r="AB24" s="355"/>
      <c r="AC24" s="355"/>
      <c r="AD24" s="355"/>
      <c r="AE24" s="355"/>
      <c r="AF24" s="355"/>
      <c r="AG24" s="355"/>
      <c r="AH24" s="355"/>
      <c r="AI24" s="355"/>
      <c r="AJ24" s="401">
        <f>B24-AK24</f>
        <v>104793</v>
      </c>
      <c r="AK24" s="401">
        <v>0</v>
      </c>
    </row>
    <row r="25" s="288" customFormat="1" spans="1:37">
      <c r="A25" s="282" t="s">
        <v>632</v>
      </c>
      <c r="B25" s="264">
        <v>97663</v>
      </c>
      <c r="C25" s="265" t="s">
        <v>633</v>
      </c>
      <c r="D25" s="266" t="s">
        <v>615</v>
      </c>
      <c r="E25" s="267">
        <v>6</v>
      </c>
      <c r="F25" s="319"/>
      <c r="G25" s="319"/>
      <c r="H25" s="320">
        <f t="shared" si="21"/>
        <v>0</v>
      </c>
      <c r="I25" s="320">
        <f t="shared" si="22"/>
        <v>0</v>
      </c>
      <c r="J25" s="320">
        <f t="shared" si="23"/>
        <v>0</v>
      </c>
      <c r="K25" s="320">
        <f t="shared" si="24"/>
        <v>0</v>
      </c>
      <c r="L25" s="320"/>
      <c r="M25" s="359"/>
      <c r="N25" s="356"/>
      <c r="O25" s="357"/>
      <c r="P25" s="356"/>
      <c r="Q25" s="382"/>
      <c r="R25" s="356"/>
      <c r="S25" s="387"/>
      <c r="T25" s="383"/>
      <c r="U25" s="384"/>
      <c r="V25" s="385"/>
      <c r="W25" s="386"/>
      <c r="X25" s="386"/>
      <c r="Y25" s="355"/>
      <c r="Z25" s="355"/>
      <c r="AA25" s="355"/>
      <c r="AB25" s="355"/>
      <c r="AC25" s="355"/>
      <c r="AD25" s="355"/>
      <c r="AE25" s="355"/>
      <c r="AF25" s="355"/>
      <c r="AG25" s="355"/>
      <c r="AH25" s="355"/>
      <c r="AI25" s="355"/>
      <c r="AJ25" s="401"/>
      <c r="AK25" s="401"/>
    </row>
    <row r="26" s="288" customFormat="1" ht="30" spans="1:37">
      <c r="A26" s="282" t="s">
        <v>634</v>
      </c>
      <c r="B26" s="264">
        <v>97666</v>
      </c>
      <c r="C26" s="265" t="s">
        <v>635</v>
      </c>
      <c r="D26" s="266" t="s">
        <v>615</v>
      </c>
      <c r="E26" s="267">
        <v>25</v>
      </c>
      <c r="F26" s="319"/>
      <c r="G26" s="319"/>
      <c r="H26" s="320">
        <f t="shared" si="21"/>
        <v>0</v>
      </c>
      <c r="I26" s="320">
        <f t="shared" si="22"/>
        <v>0</v>
      </c>
      <c r="J26" s="320">
        <f t="shared" si="23"/>
        <v>0</v>
      </c>
      <c r="K26" s="320">
        <f t="shared" si="24"/>
        <v>0</v>
      </c>
      <c r="L26" s="320"/>
      <c r="M26" s="359"/>
      <c r="N26" s="356"/>
      <c r="O26" s="357" t="str">
        <f>IF(OR(N26="",$K26=""),"",(N26/$E26)*$K26)</f>
        <v/>
      </c>
      <c r="P26" s="356"/>
      <c r="Q26" s="382" t="str">
        <f>IF(OR(P26="",$K26=""),"",(P26/$E26)*$K26)</f>
        <v/>
      </c>
      <c r="R26" s="356"/>
      <c r="S26" s="387" t="str">
        <f>IF(OR(R26="",$K26=""),"",(R26/$E26)*$K26)</f>
        <v/>
      </c>
      <c r="T26" s="383">
        <f ca="1">SUMIF($N$8:S$9,"QUANT.",N26:S26)</f>
        <v>0</v>
      </c>
      <c r="U26" s="384">
        <f ca="1">SUMIF($N$8:$S$9,"CUSTO",N26:S26)</f>
        <v>0</v>
      </c>
      <c r="V26" s="385" t="str">
        <f ca="1">IF(B26&lt;&gt;"",IF(U26=0,"MEDIR",IF(K26-U26=0,"OK",IF(K26-U26&gt;0,"MEDIR","ALERTA!"))),"")</f>
        <v>MEDIR</v>
      </c>
      <c r="W26" s="386">
        <f ca="1">IF(T26="",0,E26-T26)</f>
        <v>25</v>
      </c>
      <c r="X26" s="386">
        <f ca="1">IF(U26="",0,K26-U26)</f>
        <v>0</v>
      </c>
      <c r="Y26" s="355"/>
      <c r="Z26" s="355"/>
      <c r="AA26" s="355"/>
      <c r="AB26" s="355"/>
      <c r="AC26" s="355"/>
      <c r="AD26" s="355"/>
      <c r="AE26" s="355"/>
      <c r="AF26" s="355"/>
      <c r="AG26" s="355"/>
      <c r="AH26" s="355"/>
      <c r="AI26" s="355"/>
      <c r="AJ26" s="401">
        <f>B26-AK26</f>
        <v>97666</v>
      </c>
      <c r="AK26" s="401">
        <v>0</v>
      </c>
    </row>
    <row r="27" s="232" customFormat="1" customHeight="1" spans="1:37">
      <c r="A27" s="321">
        <v>4</v>
      </c>
      <c r="B27" s="321"/>
      <c r="C27" s="322" t="s">
        <v>636</v>
      </c>
      <c r="D27" s="323"/>
      <c r="E27" s="324"/>
      <c r="F27" s="325"/>
      <c r="G27" s="326"/>
      <c r="H27" s="326"/>
      <c r="I27" s="364">
        <f>TRUNC(SUMIF(I28:I30,"&gt;0",I28:I30),2)</f>
        <v>0</v>
      </c>
      <c r="J27" s="364">
        <f>TRUNC(SUMIF(J28:J30,"&gt;0",J28:J30),2)</f>
        <v>0</v>
      </c>
      <c r="K27" s="365"/>
      <c r="L27" s="364">
        <f>SUMIF(I27:J27,"&gt;0",I27:J27)</f>
        <v>0</v>
      </c>
      <c r="M27" s="353"/>
      <c r="N27" s="366"/>
      <c r="O27" s="367" t="str">
        <f>IF(OR(N27="",$K27=""),"",(N27/$E27)*$K27)</f>
        <v/>
      </c>
      <c r="P27" s="366"/>
      <c r="Q27" s="395" t="str">
        <f>IF(OR(P27="",$K27=""),"",(P27/$E27)*$K27)</f>
        <v/>
      </c>
      <c r="R27" s="366"/>
      <c r="S27" s="396" t="str">
        <f>IF(OR(R27="",$K27=""),"",(R27/$E27)*$K27)</f>
        <v/>
      </c>
      <c r="T27" s="397">
        <f ca="1">SUMIF($N$8:S$9,"QUANT.",N27:S27)</f>
        <v>0</v>
      </c>
      <c r="U27" s="398">
        <f ca="1">SUMIF($N$8:$S$9,"CUSTO",N27:S27)</f>
        <v>0</v>
      </c>
      <c r="V27" s="399" t="str">
        <f ca="1">IF(B27&lt;&gt;"",IF(U27=0,"MEDIR",IF(K27-U27=0,"OK",IF(K27-U27&gt;0,"MEDIR","ALERTA!"))),"")</f>
        <v/>
      </c>
      <c r="W27" s="400">
        <f ca="1">IF(T27="",0,E27-T27)</f>
        <v>0</v>
      </c>
      <c r="X27" s="400">
        <f ca="1">IF(U27="",0,K27-U27)</f>
        <v>0</v>
      </c>
      <c r="Y27" s="281"/>
      <c r="Z27" s="281"/>
      <c r="AA27" s="281"/>
      <c r="AB27" s="281"/>
      <c r="AC27" s="281"/>
      <c r="AD27" s="281"/>
      <c r="AE27" s="281"/>
      <c r="AF27" s="281"/>
      <c r="AG27" s="281"/>
      <c r="AH27" s="281"/>
      <c r="AI27" s="281"/>
      <c r="AJ27" s="283">
        <f>B27-AK27</f>
        <v>0</v>
      </c>
      <c r="AK27" s="283">
        <v>0</v>
      </c>
    </row>
    <row r="28" s="288" customFormat="1" ht="45" spans="1:37">
      <c r="A28" s="280" t="s">
        <v>637</v>
      </c>
      <c r="B28" s="264">
        <v>96359</v>
      </c>
      <c r="C28" s="271" t="s">
        <v>638</v>
      </c>
      <c r="D28" s="266" t="s">
        <v>600</v>
      </c>
      <c r="E28" s="267">
        <v>205</v>
      </c>
      <c r="F28" s="319"/>
      <c r="G28" s="319"/>
      <c r="H28" s="320">
        <f t="shared" ref="H28:H38" si="25">IF(E28="","",F28+G28)</f>
        <v>0</v>
      </c>
      <c r="I28" s="320">
        <f t="shared" ref="I28:I38" si="26">IF(E28="","",TRUNC((E28*F28),2))</f>
        <v>0</v>
      </c>
      <c r="J28" s="320">
        <f t="shared" ref="J28:J38" si="27">IF(E28="","",TRUNC((E28*G28),2))</f>
        <v>0</v>
      </c>
      <c r="K28" s="320">
        <f t="shared" ref="K28:K38" si="28">IF(E28="","",TRUNC((I28+J28),2))</f>
        <v>0</v>
      </c>
      <c r="L28" s="320"/>
      <c r="M28" s="355"/>
      <c r="N28" s="356"/>
      <c r="O28" s="357" t="str">
        <f>IF(OR(N28="",$K28=""),"",(N28/$E28)*$K28)</f>
        <v/>
      </c>
      <c r="P28" s="356"/>
      <c r="Q28" s="382" t="str">
        <f>IF(OR(P28="",$K28=""),"",(P28/$E28)*$K28)</f>
        <v/>
      </c>
      <c r="R28" s="356"/>
      <c r="S28" s="387" t="str">
        <f>IF(OR(R28="",$K28=""),"",(R28/$E28)*$K28)</f>
        <v/>
      </c>
      <c r="T28" s="383">
        <f ca="1">SUMIF($N$8:S$9,"QUANT.",N28:S28)</f>
        <v>0</v>
      </c>
      <c r="U28" s="384">
        <f ca="1">SUMIF($N$8:$S$9,"CUSTO",N28:S28)</f>
        <v>0</v>
      </c>
      <c r="V28" s="385" t="str">
        <f ca="1">IF(B28&lt;&gt;"",IF(U28=0,"MEDIR",IF(K28-U28=0,"OK",IF(K28-U28&gt;0,"MEDIR","ALERTA!"))),"")</f>
        <v>MEDIR</v>
      </c>
      <c r="W28" s="386">
        <f ca="1">IF(T28="",0,E28-T28)</f>
        <v>205</v>
      </c>
      <c r="X28" s="386">
        <f ca="1">IF(U28="",0,K28-U28)</f>
        <v>0</v>
      </c>
      <c r="Y28" s="355"/>
      <c r="Z28" s="355"/>
      <c r="AA28" s="355"/>
      <c r="AB28" s="355"/>
      <c r="AC28" s="355"/>
      <c r="AD28" s="355"/>
      <c r="AE28" s="355"/>
      <c r="AF28" s="355"/>
      <c r="AG28" s="355"/>
      <c r="AH28" s="355"/>
      <c r="AI28" s="355"/>
      <c r="AJ28" s="401"/>
      <c r="AK28" s="401"/>
    </row>
    <row r="29" s="288" customFormat="1" ht="45" spans="1:37">
      <c r="A29" s="280" t="s">
        <v>639</v>
      </c>
      <c r="B29" s="264" t="s">
        <v>640</v>
      </c>
      <c r="C29" s="271" t="s">
        <v>641</v>
      </c>
      <c r="D29" s="266" t="s">
        <v>600</v>
      </c>
      <c r="E29" s="267">
        <v>205</v>
      </c>
      <c r="F29" s="319"/>
      <c r="G29" s="319"/>
      <c r="H29" s="320">
        <f t="shared" si="25"/>
        <v>0</v>
      </c>
      <c r="I29" s="320">
        <f t="shared" si="26"/>
        <v>0</v>
      </c>
      <c r="J29" s="320">
        <f t="shared" si="27"/>
        <v>0</v>
      </c>
      <c r="K29" s="320">
        <f t="shared" si="28"/>
        <v>0</v>
      </c>
      <c r="L29" s="320"/>
      <c r="M29" s="359"/>
      <c r="N29" s="356"/>
      <c r="O29" s="357" t="str">
        <f>IF(OR(N29="",$K29=""),"",(N29/$E29)*$K29)</f>
        <v/>
      </c>
      <c r="P29" s="356"/>
      <c r="Q29" s="382" t="str">
        <f>IF(OR(P29="",$K29=""),"",(P29/$E29)*$K29)</f>
        <v/>
      </c>
      <c r="R29" s="356"/>
      <c r="S29" s="387" t="str">
        <f>IF(OR(R29="",$K29=""),"",(R29/$E29)*$K29)</f>
        <v/>
      </c>
      <c r="T29" s="383">
        <f ca="1">SUMIF($N$8:S$9,"QUANT.",N29:S29)</f>
        <v>0</v>
      </c>
      <c r="U29" s="384">
        <f ca="1">SUMIF($N$8:$S$9,"CUSTO",N29:S29)</f>
        <v>0</v>
      </c>
      <c r="V29" s="385" t="str">
        <f ca="1">IF(B29&lt;&gt;"",IF(U29=0,"MEDIR",IF(K29-U29=0,"OK",IF(K29-U29&gt;0,"MEDIR","ALERTA!"))),"")</f>
        <v>MEDIR</v>
      </c>
      <c r="W29" s="386">
        <f ca="1">IF(T29="",0,E29-T29)</f>
        <v>205</v>
      </c>
      <c r="X29" s="386">
        <f ca="1">IF(U29="",0,K29-U29)</f>
        <v>0</v>
      </c>
      <c r="Y29" s="355"/>
      <c r="Z29" s="355"/>
      <c r="AA29" s="355"/>
      <c r="AB29" s="355"/>
      <c r="AC29" s="355"/>
      <c r="AD29" s="355"/>
      <c r="AE29" s="355"/>
      <c r="AF29" s="355"/>
      <c r="AG29" s="355"/>
      <c r="AH29" s="355"/>
      <c r="AI29" s="355"/>
      <c r="AJ29" s="401" t="e">
        <f>B29-AK29</f>
        <v>#VALUE!</v>
      </c>
      <c r="AK29" s="401">
        <v>0</v>
      </c>
    </row>
    <row r="30" s="288" customFormat="1" spans="1:37">
      <c r="A30" s="280" t="s">
        <v>642</v>
      </c>
      <c r="B30" s="264">
        <v>98688</v>
      </c>
      <c r="C30" s="271" t="s">
        <v>643</v>
      </c>
      <c r="D30" s="266" t="s">
        <v>631</v>
      </c>
      <c r="E30" s="267">
        <v>150</v>
      </c>
      <c r="F30" s="319"/>
      <c r="G30" s="319"/>
      <c r="H30" s="320">
        <f t="shared" si="25"/>
        <v>0</v>
      </c>
      <c r="I30" s="320">
        <f t="shared" si="26"/>
        <v>0</v>
      </c>
      <c r="J30" s="320">
        <f t="shared" si="27"/>
        <v>0</v>
      </c>
      <c r="K30" s="320">
        <f t="shared" si="28"/>
        <v>0</v>
      </c>
      <c r="L30" s="320"/>
      <c r="M30" s="355"/>
      <c r="N30" s="356"/>
      <c r="O30" s="357" t="str">
        <f>IF(OR(N30="",$K30=""),"",(N30/$E30)*$K30)</f>
        <v/>
      </c>
      <c r="P30" s="356"/>
      <c r="Q30" s="382" t="str">
        <f>IF(OR(P30="",$K30=""),"",(P30/$E30)*$K30)</f>
        <v/>
      </c>
      <c r="R30" s="356"/>
      <c r="S30" s="387" t="str">
        <f>IF(OR(R30="",$K30=""),"",(R30/$E30)*$K30)</f>
        <v/>
      </c>
      <c r="T30" s="383">
        <f ca="1">SUMIF($N$8:S$9,"QUANT.",N30:S30)</f>
        <v>0</v>
      </c>
      <c r="U30" s="384">
        <f ca="1">SUMIF($N$8:$S$9,"CUSTO",N30:S30)</f>
        <v>0</v>
      </c>
      <c r="V30" s="385" t="str">
        <f ca="1">IF(B30&lt;&gt;"",IF(U30=0,"MEDIR",IF(K30-U30=0,"OK",IF(K30-U30&gt;0,"MEDIR","ALERTA!"))),"")</f>
        <v>MEDIR</v>
      </c>
      <c r="W30" s="386">
        <f ca="1">IF(T30="",0,E30-T30)</f>
        <v>150</v>
      </c>
      <c r="X30" s="386">
        <f ca="1">IF(U30="",0,K30-U30)</f>
        <v>0</v>
      </c>
      <c r="Y30" s="355"/>
      <c r="Z30" s="355"/>
      <c r="AA30" s="355"/>
      <c r="AB30" s="355"/>
      <c r="AC30" s="355"/>
      <c r="AD30" s="355"/>
      <c r="AE30" s="355"/>
      <c r="AF30" s="355"/>
      <c r="AG30" s="355"/>
      <c r="AH30" s="355"/>
      <c r="AI30" s="355"/>
      <c r="AJ30" s="401">
        <f>B30-AK30</f>
        <v>98688</v>
      </c>
      <c r="AK30" s="401">
        <v>0</v>
      </c>
    </row>
    <row r="31" s="232" customFormat="1" spans="1:37">
      <c r="A31" s="321">
        <v>5</v>
      </c>
      <c r="B31" s="321"/>
      <c r="C31" s="322" t="s">
        <v>644</v>
      </c>
      <c r="D31" s="323"/>
      <c r="E31" s="324"/>
      <c r="F31" s="325"/>
      <c r="G31" s="326"/>
      <c r="H31" s="326"/>
      <c r="I31" s="364">
        <f>TRUNC(SUMIF(I32:I38,"&gt;0",I32:I38),2)</f>
        <v>0</v>
      </c>
      <c r="J31" s="364">
        <f>TRUNC(SUMIF(J32:J38,"&gt;0",J32:J38),2)</f>
        <v>0</v>
      </c>
      <c r="K31" s="365"/>
      <c r="L31" s="364">
        <f>SUMIF(I31:J31,"&gt;0",I31:J31)</f>
        <v>0</v>
      </c>
      <c r="M31" s="353"/>
      <c r="N31" s="366"/>
      <c r="O31" s="367"/>
      <c r="P31" s="366"/>
      <c r="Q31" s="395"/>
      <c r="R31" s="366"/>
      <c r="S31" s="396"/>
      <c r="T31" s="397"/>
      <c r="U31" s="398"/>
      <c r="V31" s="399"/>
      <c r="W31" s="400"/>
      <c r="X31" s="400"/>
      <c r="Y31" s="281"/>
      <c r="Z31" s="281"/>
      <c r="AA31" s="281"/>
      <c r="AB31" s="281"/>
      <c r="AC31" s="281"/>
      <c r="AD31" s="281"/>
      <c r="AE31" s="281"/>
      <c r="AF31" s="281"/>
      <c r="AG31" s="281"/>
      <c r="AH31" s="281"/>
      <c r="AI31" s="281"/>
      <c r="AJ31" s="283"/>
      <c r="AK31" s="283"/>
    </row>
    <row r="32" s="288" customFormat="1" ht="60" spans="1:37">
      <c r="A32" s="280" t="s">
        <v>645</v>
      </c>
      <c r="B32" s="264" t="s">
        <v>646</v>
      </c>
      <c r="C32" s="265" t="s">
        <v>647</v>
      </c>
      <c r="D32" s="266" t="s">
        <v>600</v>
      </c>
      <c r="E32" s="267">
        <v>750</v>
      </c>
      <c r="F32" s="319"/>
      <c r="G32" s="319"/>
      <c r="H32" s="320">
        <f t="shared" si="25"/>
        <v>0</v>
      </c>
      <c r="I32" s="320">
        <f t="shared" si="26"/>
        <v>0</v>
      </c>
      <c r="J32" s="320">
        <f t="shared" si="27"/>
        <v>0</v>
      </c>
      <c r="K32" s="320">
        <f t="shared" si="28"/>
        <v>0</v>
      </c>
      <c r="L32" s="320"/>
      <c r="M32" s="368"/>
      <c r="N32" s="356"/>
      <c r="O32" s="357" t="str">
        <f>IF(OR(N32="",$K32=""),"",(N32/$E32)*$K32)</f>
        <v/>
      </c>
      <c r="P32" s="356"/>
      <c r="Q32" s="382" t="str">
        <f>IF(OR(P32="",$K32=""),"",(P32/$E32)*$K32)</f>
        <v/>
      </c>
      <c r="R32" s="356"/>
      <c r="S32" s="387" t="str">
        <f>IF(OR(R32="",$K32=""),"",(R32/$E32)*$K32)</f>
        <v/>
      </c>
      <c r="T32" s="383">
        <f ca="1">SUMIF($N$8:S$9,"QUANT.",N32:S32)</f>
        <v>0</v>
      </c>
      <c r="U32" s="384">
        <f ca="1">SUMIF($N$8:$S$9,"CUSTO",N32:S32)</f>
        <v>0</v>
      </c>
      <c r="V32" s="385" t="str">
        <f ca="1">IF(B32&lt;&gt;"",IF(U32=0,"MEDIR",IF(K32-U32=0,"OK",IF(K32-U32&gt;0,"MEDIR","ALERTA!"))),"")</f>
        <v>MEDIR</v>
      </c>
      <c r="W32" s="386">
        <f ca="1">IF(T32="",0,E32-T32)</f>
        <v>750</v>
      </c>
      <c r="X32" s="386">
        <f ca="1">IF(U32="",0,K32-U32)</f>
        <v>0</v>
      </c>
      <c r="Y32" s="355"/>
      <c r="Z32" s="355"/>
      <c r="AA32" s="355"/>
      <c r="AB32" s="355"/>
      <c r="AC32" s="355"/>
      <c r="AD32" s="355"/>
      <c r="AE32" s="355"/>
      <c r="AF32" s="355"/>
      <c r="AG32" s="355"/>
      <c r="AH32" s="355"/>
      <c r="AI32" s="355"/>
      <c r="AJ32" s="401" t="e">
        <f>B32-AK32</f>
        <v>#VALUE!</v>
      </c>
      <c r="AK32" s="401">
        <v>0</v>
      </c>
    </row>
    <row r="33" s="288" customFormat="1" ht="75" spans="1:37">
      <c r="A33" s="280" t="s">
        <v>648</v>
      </c>
      <c r="B33" s="264" t="s">
        <v>649</v>
      </c>
      <c r="C33" s="265" t="s">
        <v>650</v>
      </c>
      <c r="D33" s="266" t="s">
        <v>600</v>
      </c>
      <c r="E33" s="267">
        <v>250</v>
      </c>
      <c r="F33" s="319"/>
      <c r="G33" s="319"/>
      <c r="H33" s="320">
        <f t="shared" si="25"/>
        <v>0</v>
      </c>
      <c r="I33" s="320">
        <f t="shared" si="26"/>
        <v>0</v>
      </c>
      <c r="J33" s="320">
        <f t="shared" si="27"/>
        <v>0</v>
      </c>
      <c r="K33" s="320">
        <f t="shared" si="28"/>
        <v>0</v>
      </c>
      <c r="L33" s="320"/>
      <c r="M33" s="355"/>
      <c r="N33" s="356"/>
      <c r="O33" s="357"/>
      <c r="P33" s="356"/>
      <c r="Q33" s="382"/>
      <c r="R33" s="356"/>
      <c r="S33" s="387"/>
      <c r="T33" s="383"/>
      <c r="U33" s="384"/>
      <c r="V33" s="385"/>
      <c r="W33" s="386"/>
      <c r="X33" s="386"/>
      <c r="Y33" s="355"/>
      <c r="Z33" s="355"/>
      <c r="AA33" s="355"/>
      <c r="AB33" s="355"/>
      <c r="AC33" s="355"/>
      <c r="AD33" s="355"/>
      <c r="AE33" s="355"/>
      <c r="AF33" s="355"/>
      <c r="AG33" s="355"/>
      <c r="AH33" s="355"/>
      <c r="AI33" s="355"/>
      <c r="AJ33" s="401"/>
      <c r="AK33" s="401"/>
    </row>
    <row r="34" s="288" customFormat="1" ht="90" spans="1:37">
      <c r="A34" s="280" t="s">
        <v>651</v>
      </c>
      <c r="B34" s="264" t="s">
        <v>652</v>
      </c>
      <c r="C34" s="265" t="s">
        <v>653</v>
      </c>
      <c r="D34" s="266" t="s">
        <v>600</v>
      </c>
      <c r="E34" s="267">
        <v>415</v>
      </c>
      <c r="F34" s="319"/>
      <c r="G34" s="319"/>
      <c r="H34" s="320">
        <f t="shared" si="25"/>
        <v>0</v>
      </c>
      <c r="I34" s="320">
        <f t="shared" si="26"/>
        <v>0</v>
      </c>
      <c r="J34" s="320">
        <f t="shared" si="27"/>
        <v>0</v>
      </c>
      <c r="K34" s="320">
        <f t="shared" si="28"/>
        <v>0</v>
      </c>
      <c r="L34" s="320"/>
      <c r="M34" s="355"/>
      <c r="N34" s="356"/>
      <c r="O34" s="357"/>
      <c r="P34" s="356"/>
      <c r="Q34" s="382"/>
      <c r="R34" s="356"/>
      <c r="S34" s="387"/>
      <c r="T34" s="383"/>
      <c r="U34" s="384"/>
      <c r="V34" s="385"/>
      <c r="W34" s="386"/>
      <c r="X34" s="386"/>
      <c r="Y34" s="355"/>
      <c r="Z34" s="355"/>
      <c r="AA34" s="355"/>
      <c r="AB34" s="355"/>
      <c r="AC34" s="355"/>
      <c r="AD34" s="355"/>
      <c r="AE34" s="355"/>
      <c r="AF34" s="355"/>
      <c r="AG34" s="355"/>
      <c r="AH34" s="355"/>
      <c r="AI34" s="355"/>
      <c r="AJ34" s="401"/>
      <c r="AK34" s="401"/>
    </row>
    <row r="35" s="288" customFormat="1" ht="45" spans="1:37">
      <c r="A35" s="280" t="s">
        <v>654</v>
      </c>
      <c r="B35" s="264" t="s">
        <v>655</v>
      </c>
      <c r="C35" s="265" t="s">
        <v>656</v>
      </c>
      <c r="D35" s="266" t="s">
        <v>615</v>
      </c>
      <c r="E35" s="267">
        <v>31</v>
      </c>
      <c r="F35" s="319"/>
      <c r="G35" s="319"/>
      <c r="H35" s="320">
        <f t="shared" si="25"/>
        <v>0</v>
      </c>
      <c r="I35" s="320">
        <f t="shared" si="26"/>
        <v>0</v>
      </c>
      <c r="J35" s="320">
        <f t="shared" si="27"/>
        <v>0</v>
      </c>
      <c r="K35" s="320">
        <f t="shared" si="28"/>
        <v>0</v>
      </c>
      <c r="L35" s="320"/>
      <c r="M35" s="355"/>
      <c r="N35" s="356"/>
      <c r="O35" s="357"/>
      <c r="P35" s="356"/>
      <c r="Q35" s="382"/>
      <c r="R35" s="356"/>
      <c r="S35" s="387"/>
      <c r="T35" s="383"/>
      <c r="U35" s="384"/>
      <c r="V35" s="385"/>
      <c r="W35" s="386"/>
      <c r="X35" s="386"/>
      <c r="Y35" s="355"/>
      <c r="Z35" s="355"/>
      <c r="AA35" s="355"/>
      <c r="AB35" s="355"/>
      <c r="AC35" s="355"/>
      <c r="AD35" s="355"/>
      <c r="AE35" s="355"/>
      <c r="AF35" s="355"/>
      <c r="AG35" s="355"/>
      <c r="AH35" s="355"/>
      <c r="AI35" s="355"/>
      <c r="AJ35" s="401"/>
      <c r="AK35" s="401"/>
    </row>
    <row r="36" s="288" customFormat="1" ht="45" spans="1:37">
      <c r="A36" s="280" t="s">
        <v>657</v>
      </c>
      <c r="B36" s="264" t="s">
        <v>658</v>
      </c>
      <c r="C36" s="265" t="s">
        <v>659</v>
      </c>
      <c r="D36" s="266" t="s">
        <v>615</v>
      </c>
      <c r="E36" s="267">
        <v>51</v>
      </c>
      <c r="F36" s="319"/>
      <c r="G36" s="319"/>
      <c r="H36" s="320">
        <f t="shared" si="25"/>
        <v>0</v>
      </c>
      <c r="I36" s="320">
        <f t="shared" si="26"/>
        <v>0</v>
      </c>
      <c r="J36" s="320">
        <f t="shared" si="27"/>
        <v>0</v>
      </c>
      <c r="K36" s="320">
        <f t="shared" si="28"/>
        <v>0</v>
      </c>
      <c r="L36" s="320"/>
      <c r="M36" s="355"/>
      <c r="N36" s="356"/>
      <c r="O36" s="357"/>
      <c r="P36" s="356"/>
      <c r="Q36" s="382"/>
      <c r="R36" s="356"/>
      <c r="S36" s="387"/>
      <c r="T36" s="383"/>
      <c r="U36" s="384"/>
      <c r="V36" s="385"/>
      <c r="W36" s="386"/>
      <c r="X36" s="386"/>
      <c r="Y36" s="355"/>
      <c r="Z36" s="355"/>
      <c r="AA36" s="355"/>
      <c r="AB36" s="355"/>
      <c r="AC36" s="355"/>
      <c r="AD36" s="355"/>
      <c r="AE36" s="355"/>
      <c r="AF36" s="355"/>
      <c r="AG36" s="355"/>
      <c r="AH36" s="355"/>
      <c r="AI36" s="355"/>
      <c r="AJ36" s="401"/>
      <c r="AK36" s="401"/>
    </row>
    <row r="37" s="288" customFormat="1" ht="45" spans="1:37">
      <c r="A37" s="280" t="s">
        <v>660</v>
      </c>
      <c r="B37" s="264" t="s">
        <v>661</v>
      </c>
      <c r="C37" s="265" t="s">
        <v>662</v>
      </c>
      <c r="D37" s="266" t="s">
        <v>615</v>
      </c>
      <c r="E37" s="267">
        <v>1</v>
      </c>
      <c r="F37" s="319"/>
      <c r="G37" s="319"/>
      <c r="H37" s="320">
        <f t="shared" si="25"/>
        <v>0</v>
      </c>
      <c r="I37" s="320">
        <f t="shared" si="26"/>
        <v>0</v>
      </c>
      <c r="J37" s="320">
        <f t="shared" si="27"/>
        <v>0</v>
      </c>
      <c r="K37" s="320">
        <f t="shared" si="28"/>
        <v>0</v>
      </c>
      <c r="L37" s="320"/>
      <c r="M37" s="355"/>
      <c r="N37" s="356"/>
      <c r="O37" s="357"/>
      <c r="P37" s="356"/>
      <c r="Q37" s="382"/>
      <c r="R37" s="356"/>
      <c r="S37" s="387"/>
      <c r="T37" s="383"/>
      <c r="U37" s="384"/>
      <c r="V37" s="385"/>
      <c r="W37" s="386"/>
      <c r="X37" s="386"/>
      <c r="Y37" s="355"/>
      <c r="Z37" s="355"/>
      <c r="AA37" s="355"/>
      <c r="AB37" s="355"/>
      <c r="AC37" s="355"/>
      <c r="AD37" s="355"/>
      <c r="AE37" s="355"/>
      <c r="AF37" s="355"/>
      <c r="AG37" s="355"/>
      <c r="AH37" s="355"/>
      <c r="AI37" s="355"/>
      <c r="AJ37" s="401"/>
      <c r="AK37" s="401"/>
    </row>
    <row r="38" s="288" customFormat="1" ht="45" spans="1:37">
      <c r="A38" s="280" t="s">
        <v>663</v>
      </c>
      <c r="B38" s="264" t="s">
        <v>664</v>
      </c>
      <c r="C38" s="265" t="s">
        <v>665</v>
      </c>
      <c r="D38" s="266" t="s">
        <v>615</v>
      </c>
      <c r="E38" s="267">
        <v>1</v>
      </c>
      <c r="F38" s="319"/>
      <c r="G38" s="319"/>
      <c r="H38" s="320">
        <f t="shared" si="25"/>
        <v>0</v>
      </c>
      <c r="I38" s="320">
        <f t="shared" si="26"/>
        <v>0</v>
      </c>
      <c r="J38" s="320">
        <f t="shared" si="27"/>
        <v>0</v>
      </c>
      <c r="K38" s="320">
        <f t="shared" si="28"/>
        <v>0</v>
      </c>
      <c r="L38" s="320"/>
      <c r="M38" s="355"/>
      <c r="N38" s="356"/>
      <c r="O38" s="357"/>
      <c r="P38" s="356"/>
      <c r="Q38" s="382"/>
      <c r="R38" s="356"/>
      <c r="S38" s="387"/>
      <c r="T38" s="383"/>
      <c r="U38" s="384"/>
      <c r="V38" s="385"/>
      <c r="W38" s="386"/>
      <c r="X38" s="386"/>
      <c r="Y38" s="355"/>
      <c r="Z38" s="355"/>
      <c r="AA38" s="355"/>
      <c r="AB38" s="355"/>
      <c r="AC38" s="355"/>
      <c r="AD38" s="355"/>
      <c r="AE38" s="355"/>
      <c r="AF38" s="355"/>
      <c r="AG38" s="355"/>
      <c r="AH38" s="355"/>
      <c r="AI38" s="355"/>
      <c r="AJ38" s="401"/>
      <c r="AK38" s="401"/>
    </row>
    <row r="39" s="232" customFormat="1" customHeight="1" spans="1:37">
      <c r="A39" s="321">
        <v>6</v>
      </c>
      <c r="B39" s="321"/>
      <c r="C39" s="322" t="s">
        <v>666</v>
      </c>
      <c r="D39" s="323"/>
      <c r="E39" s="324"/>
      <c r="F39" s="325"/>
      <c r="G39" s="326"/>
      <c r="H39" s="326"/>
      <c r="I39" s="364">
        <f>TRUNC(SUMIF(I40:I41,"&gt;0",I40:I41),2)</f>
        <v>0</v>
      </c>
      <c r="J39" s="364">
        <f>TRUNC(SUMIF(J40:J41,"&gt;0",J40:J41),2)</f>
        <v>0</v>
      </c>
      <c r="K39" s="365"/>
      <c r="L39" s="364">
        <f>SUMIF(I39:J39,"&gt;0",I39:J39)</f>
        <v>0</v>
      </c>
      <c r="M39" s="353"/>
      <c r="N39" s="366"/>
      <c r="O39" s="367" t="str">
        <f>IF(OR(N39="",$K39=""),"",(N39/$E39)*$K39)</f>
        <v/>
      </c>
      <c r="P39" s="366"/>
      <c r="Q39" s="395" t="str">
        <f>IF(OR(P39="",$K39=""),"",(P39/$E39)*$K39)</f>
        <v/>
      </c>
      <c r="R39" s="366"/>
      <c r="S39" s="396" t="str">
        <f>IF(OR(R39="",$K39=""),"",(R39/$E39)*$K39)</f>
        <v/>
      </c>
      <c r="T39" s="397">
        <f ca="1">SUMIF($N$8:S$9,"QUANT.",N39:S39)</f>
        <v>0</v>
      </c>
      <c r="U39" s="398">
        <f ca="1">SUMIF($N$8:$S$9,"CUSTO",N39:S39)</f>
        <v>0</v>
      </c>
      <c r="V39" s="399" t="str">
        <f ca="1">IF(B39&lt;&gt;"",IF(U39=0,"MEDIR",IF(K39-U39=0,"OK",IF(K39-U39&gt;0,"MEDIR","ALERTA!"))),"")</f>
        <v/>
      </c>
      <c r="W39" s="400">
        <f ca="1">IF(T39="",0,E39-T39)</f>
        <v>0</v>
      </c>
      <c r="X39" s="400">
        <f ca="1">IF(U39="",0,K39-U39)</f>
        <v>0</v>
      </c>
      <c r="Y39" s="281"/>
      <c r="Z39" s="281"/>
      <c r="AA39" s="281"/>
      <c r="AB39" s="281"/>
      <c r="AC39" s="281"/>
      <c r="AD39" s="281"/>
      <c r="AE39" s="281"/>
      <c r="AF39" s="281"/>
      <c r="AG39" s="281"/>
      <c r="AH39" s="281"/>
      <c r="AI39" s="281"/>
      <c r="AJ39" s="283">
        <f>B39-AK39</f>
        <v>0</v>
      </c>
      <c r="AK39" s="283">
        <v>0</v>
      </c>
    </row>
    <row r="40" s="288" customFormat="1" ht="30" spans="1:37">
      <c r="A40" s="280" t="s">
        <v>519</v>
      </c>
      <c r="B40" s="264">
        <v>96114</v>
      </c>
      <c r="C40" s="271" t="s">
        <v>667</v>
      </c>
      <c r="D40" s="266" t="s">
        <v>600</v>
      </c>
      <c r="E40" s="267">
        <f>422.86+77</f>
        <v>499.86</v>
      </c>
      <c r="F40" s="319"/>
      <c r="G40" s="319"/>
      <c r="H40" s="320">
        <f t="shared" ref="H40:H46" si="29">IF(E40="","",F40+G40)</f>
        <v>0</v>
      </c>
      <c r="I40" s="320">
        <f t="shared" ref="I40:I46" si="30">IF(E40="","",TRUNC((E40*F40),2))</f>
        <v>0</v>
      </c>
      <c r="J40" s="320">
        <f t="shared" ref="J40:J46" si="31">IF(E40="","",TRUNC((E40*G40),2))</f>
        <v>0</v>
      </c>
      <c r="K40" s="320">
        <f t="shared" ref="K40:K46" si="32">IF(E40="","",TRUNC((I40+J40),2))</f>
        <v>0</v>
      </c>
      <c r="L40" s="320"/>
      <c r="M40" s="355"/>
      <c r="N40" s="356"/>
      <c r="O40" s="357" t="str">
        <f>IF(OR(N40="",$K40=""),"",(N40/$E40)*$K40)</f>
        <v/>
      </c>
      <c r="P40" s="356"/>
      <c r="Q40" s="382" t="str">
        <f>IF(OR(P40="",$K40=""),"",(P40/$E40)*$K40)</f>
        <v/>
      </c>
      <c r="R40" s="356"/>
      <c r="S40" s="387" t="str">
        <f>IF(OR(R40="",$K40=""),"",(R40/$E40)*$K40)</f>
        <v/>
      </c>
      <c r="T40" s="383">
        <f ca="1">SUMIF($N$8:S$9,"QUANT.",N40:S40)</f>
        <v>0</v>
      </c>
      <c r="U40" s="384">
        <f ca="1">SUMIF($N$8:$S$9,"CUSTO",N40:S40)</f>
        <v>0</v>
      </c>
      <c r="V40" s="385" t="str">
        <f ca="1">IF(B40&lt;&gt;"",IF(U40=0,"MEDIR",IF(K40-U40=0,"OK",IF(K40-U40&gt;0,"MEDIR","ALERTA!"))),"")</f>
        <v>MEDIR</v>
      </c>
      <c r="W40" s="386">
        <f ca="1">IF(T40="",0,E40-T40)</f>
        <v>499.86</v>
      </c>
      <c r="X40" s="386">
        <f ca="1">IF(U40="",0,K40-U40)</f>
        <v>0</v>
      </c>
      <c r="Y40" s="355"/>
      <c r="Z40" s="355"/>
      <c r="AA40" s="355"/>
      <c r="AB40" s="355"/>
      <c r="AC40" s="355"/>
      <c r="AD40" s="355"/>
      <c r="AE40" s="355"/>
      <c r="AF40" s="355"/>
      <c r="AG40" s="355"/>
      <c r="AH40" s="355"/>
      <c r="AI40" s="355"/>
      <c r="AJ40" s="401">
        <f>B40-AK40</f>
        <v>96114</v>
      </c>
      <c r="AK40" s="401">
        <v>0</v>
      </c>
    </row>
    <row r="41" s="288" customFormat="1" ht="45" spans="1:37">
      <c r="A41" s="280" t="s">
        <v>521</v>
      </c>
      <c r="B41" s="264" t="s">
        <v>668</v>
      </c>
      <c r="C41" s="265" t="s">
        <v>669</v>
      </c>
      <c r="D41" s="266" t="s">
        <v>600</v>
      </c>
      <c r="E41" s="267">
        <v>2269.35</v>
      </c>
      <c r="F41" s="319"/>
      <c r="G41" s="319"/>
      <c r="H41" s="320">
        <f t="shared" si="29"/>
        <v>0</v>
      </c>
      <c r="I41" s="320">
        <f t="shared" si="30"/>
        <v>0</v>
      </c>
      <c r="J41" s="320">
        <f t="shared" si="31"/>
        <v>0</v>
      </c>
      <c r="K41" s="320">
        <f t="shared" si="32"/>
        <v>0</v>
      </c>
      <c r="L41" s="320"/>
      <c r="M41" s="355"/>
      <c r="N41" s="356"/>
      <c r="O41" s="357"/>
      <c r="P41" s="356"/>
      <c r="Q41" s="382"/>
      <c r="R41" s="356"/>
      <c r="S41" s="387"/>
      <c r="T41" s="383"/>
      <c r="U41" s="384"/>
      <c r="V41" s="385"/>
      <c r="W41" s="386"/>
      <c r="X41" s="386"/>
      <c r="Y41" s="355"/>
      <c r="Z41" s="355"/>
      <c r="AA41" s="355"/>
      <c r="AB41" s="355"/>
      <c r="AC41" s="355"/>
      <c r="AD41" s="355"/>
      <c r="AE41" s="355"/>
      <c r="AF41" s="355"/>
      <c r="AG41" s="355"/>
      <c r="AH41" s="355"/>
      <c r="AI41" s="355"/>
      <c r="AJ41" s="401"/>
      <c r="AK41" s="401"/>
    </row>
    <row r="42" s="232" customFormat="1" customHeight="1" spans="1:37">
      <c r="A42" s="321">
        <v>7</v>
      </c>
      <c r="B42" s="321"/>
      <c r="C42" s="322" t="s">
        <v>670</v>
      </c>
      <c r="D42" s="323"/>
      <c r="E42" s="324"/>
      <c r="F42" s="325"/>
      <c r="G42" s="326"/>
      <c r="H42" s="326"/>
      <c r="I42" s="364">
        <f>TRUNC(SUMIF(I43:I46,"&gt;0",I43:I46),2)</f>
        <v>0</v>
      </c>
      <c r="J42" s="364">
        <f>TRUNC(SUMIF(J43:J46,"&gt;0",J43:J46),2)</f>
        <v>0</v>
      </c>
      <c r="K42" s="365"/>
      <c r="L42" s="364">
        <f>SUMIF(I42:J42,"&gt;0",I42:J42)</f>
        <v>0</v>
      </c>
      <c r="M42" s="353"/>
      <c r="N42" s="366"/>
      <c r="O42" s="367" t="str">
        <f>IF(OR(N42="",$K42=""),"",(N42/$E42)*$K42)</f>
        <v/>
      </c>
      <c r="P42" s="366"/>
      <c r="Q42" s="395" t="str">
        <f>IF(OR(P42="",$K42=""),"",(P42/$E42)*$K42)</f>
        <v/>
      </c>
      <c r="R42" s="366"/>
      <c r="S42" s="396" t="str">
        <f>IF(OR(R42="",$K42=""),"",(R42/$E42)*$K42)</f>
        <v/>
      </c>
      <c r="T42" s="397">
        <f ca="1">SUMIF($N$8:S$9,"QUANT.",N42:S42)</f>
        <v>0</v>
      </c>
      <c r="U42" s="398">
        <f ca="1">SUMIF($N$8:$S$9,"CUSTO",N42:S42)</f>
        <v>0</v>
      </c>
      <c r="V42" s="399" t="str">
        <f ca="1">IF(B42&lt;&gt;"",IF(U42=0,"MEDIR",IF(K42-U42=0,"OK",IF(K42-U42&gt;0,"MEDIR","ALERTA!"))),"")</f>
        <v/>
      </c>
      <c r="W42" s="400">
        <f ca="1">IF(T42="",0,E42-T42)</f>
        <v>0</v>
      </c>
      <c r="X42" s="400">
        <f ca="1">IF(U42="",0,K42-U42)</f>
        <v>0</v>
      </c>
      <c r="Y42" s="281"/>
      <c r="Z42" s="281"/>
      <c r="AA42" s="281"/>
      <c r="AB42" s="281"/>
      <c r="AC42" s="281"/>
      <c r="AD42" s="281"/>
      <c r="AE42" s="281"/>
      <c r="AF42" s="281"/>
      <c r="AG42" s="281"/>
      <c r="AH42" s="281"/>
      <c r="AI42" s="281"/>
      <c r="AJ42" s="283">
        <f>B42-AK42</f>
        <v>0</v>
      </c>
      <c r="AK42" s="283">
        <v>0</v>
      </c>
    </row>
    <row r="43" s="288" customFormat="1" ht="45" spans="1:37">
      <c r="A43" s="280" t="s">
        <v>671</v>
      </c>
      <c r="B43" s="264">
        <v>100675</v>
      </c>
      <c r="C43" s="271" t="s">
        <v>672</v>
      </c>
      <c r="D43" s="266" t="s">
        <v>615</v>
      </c>
      <c r="E43" s="267">
        <v>6</v>
      </c>
      <c r="F43" s="319"/>
      <c r="G43" s="319"/>
      <c r="H43" s="320">
        <f t="shared" si="29"/>
        <v>0</v>
      </c>
      <c r="I43" s="320">
        <f t="shared" si="30"/>
        <v>0</v>
      </c>
      <c r="J43" s="320">
        <f t="shared" si="31"/>
        <v>0</v>
      </c>
      <c r="K43" s="320">
        <f t="shared" si="32"/>
        <v>0</v>
      </c>
      <c r="L43" s="320"/>
      <c r="M43" s="359"/>
      <c r="N43" s="356"/>
      <c r="O43" s="357" t="str">
        <f>IF(OR(N43="",$K43=""),"",(N43/$E43)*$K43)</f>
        <v/>
      </c>
      <c r="P43" s="356"/>
      <c r="Q43" s="382" t="str">
        <f>IF(OR(P43="",$K43=""),"",(P43/$E43)*$K43)</f>
        <v/>
      </c>
      <c r="R43" s="356"/>
      <c r="S43" s="387" t="str">
        <f>IF(OR(R43="",$K43=""),"",(R43/$E43)*$K43)</f>
        <v/>
      </c>
      <c r="T43" s="383">
        <f ca="1">SUMIF($N$8:S$9,"QUANT.",N43:S43)</f>
        <v>0</v>
      </c>
      <c r="U43" s="384">
        <f ca="1">SUMIF($N$8:$S$9,"CUSTO",N43:S43)</f>
        <v>0</v>
      </c>
      <c r="V43" s="385" t="str">
        <f ca="1">IF(B43&lt;&gt;"",IF(U43=0,"MEDIR",IF(K43-U43=0,"OK",IF(K43-U43&gt;0,"MEDIR","ALERTA!"))),"")</f>
        <v>MEDIR</v>
      </c>
      <c r="W43" s="386">
        <f ca="1">IF(T43="",0,E43-T43)</f>
        <v>6</v>
      </c>
      <c r="X43" s="386">
        <f ca="1">IF(U43="",0,K43-U43)</f>
        <v>0</v>
      </c>
      <c r="Y43" s="355"/>
      <c r="Z43" s="355"/>
      <c r="AA43" s="355"/>
      <c r="AB43" s="355"/>
      <c r="AC43" s="355"/>
      <c r="AD43" s="355"/>
      <c r="AE43" s="355"/>
      <c r="AF43" s="355"/>
      <c r="AG43" s="355"/>
      <c r="AH43" s="355"/>
      <c r="AI43" s="355"/>
      <c r="AJ43" s="401">
        <f>B43-AK43</f>
        <v>100675</v>
      </c>
      <c r="AK43" s="401">
        <v>0</v>
      </c>
    </row>
    <row r="44" s="288" customFormat="1" ht="30" spans="1:37">
      <c r="A44" s="280" t="s">
        <v>673</v>
      </c>
      <c r="B44" s="264">
        <v>91306</v>
      </c>
      <c r="C44" s="271" t="s">
        <v>674</v>
      </c>
      <c r="D44" s="266" t="s">
        <v>615</v>
      </c>
      <c r="E44" s="267">
        <v>6</v>
      </c>
      <c r="F44" s="319"/>
      <c r="G44" s="319"/>
      <c r="H44" s="320">
        <f t="shared" si="29"/>
        <v>0</v>
      </c>
      <c r="I44" s="320">
        <f t="shared" si="30"/>
        <v>0</v>
      </c>
      <c r="J44" s="320">
        <f t="shared" si="31"/>
        <v>0</v>
      </c>
      <c r="K44" s="320">
        <f t="shared" si="32"/>
        <v>0</v>
      </c>
      <c r="L44" s="320"/>
      <c r="M44" s="359"/>
      <c r="N44" s="356"/>
      <c r="O44" s="357" t="str">
        <f>IF(OR(N44="",$K44=""),"",(N44/$E44)*$K44)</f>
        <v/>
      </c>
      <c r="P44" s="356"/>
      <c r="Q44" s="382" t="str">
        <f>IF(OR(P44="",$K44=""),"",(P44/$E44)*$K44)</f>
        <v/>
      </c>
      <c r="R44" s="356"/>
      <c r="S44" s="387" t="str">
        <f>IF(OR(R44="",$K44=""),"",(R44/$E44)*$K44)</f>
        <v/>
      </c>
      <c r="T44" s="383">
        <f ca="1">SUMIF($N$8:S$9,"QUANT.",N44:S44)</f>
        <v>0</v>
      </c>
      <c r="U44" s="384">
        <f ca="1">SUMIF($N$8:$S$9,"CUSTO",N44:S44)</f>
        <v>0</v>
      </c>
      <c r="V44" s="385" t="str">
        <f ca="1">IF(B44&lt;&gt;"",IF(U44=0,"MEDIR",IF(K44-U44=0,"OK",IF(K44-U44&gt;0,"MEDIR","ALERTA!"))),"")</f>
        <v>MEDIR</v>
      </c>
      <c r="W44" s="386">
        <f ca="1">IF(T44="",0,E44-T44)</f>
        <v>6</v>
      </c>
      <c r="X44" s="386">
        <f ca="1">IF(U44="",0,K44-U44)</f>
        <v>0</v>
      </c>
      <c r="Y44" s="355"/>
      <c r="Z44" s="355"/>
      <c r="AA44" s="355"/>
      <c r="AB44" s="355"/>
      <c r="AC44" s="355"/>
      <c r="AD44" s="355"/>
      <c r="AE44" s="355"/>
      <c r="AF44" s="355"/>
      <c r="AG44" s="355"/>
      <c r="AH44" s="355"/>
      <c r="AI44" s="355"/>
      <c r="AJ44" s="401"/>
      <c r="AK44" s="401"/>
    </row>
    <row r="45" s="288" customFormat="1" ht="30" spans="1:37">
      <c r="A45" s="280" t="s">
        <v>675</v>
      </c>
      <c r="B45" s="264" t="s">
        <v>676</v>
      </c>
      <c r="C45" s="271" t="s">
        <v>677</v>
      </c>
      <c r="D45" s="266" t="s">
        <v>615</v>
      </c>
      <c r="E45" s="267">
        <v>3</v>
      </c>
      <c r="F45" s="319"/>
      <c r="G45" s="319"/>
      <c r="H45" s="320">
        <f t="shared" si="29"/>
        <v>0</v>
      </c>
      <c r="I45" s="320">
        <f t="shared" si="30"/>
        <v>0</v>
      </c>
      <c r="J45" s="320">
        <f t="shared" si="31"/>
        <v>0</v>
      </c>
      <c r="K45" s="320">
        <f t="shared" si="32"/>
        <v>0</v>
      </c>
      <c r="L45" s="320"/>
      <c r="M45" s="359"/>
      <c r="N45" s="356"/>
      <c r="O45" s="357"/>
      <c r="P45" s="356"/>
      <c r="Q45" s="382"/>
      <c r="R45" s="356"/>
      <c r="S45" s="387"/>
      <c r="T45" s="383"/>
      <c r="U45" s="384"/>
      <c r="V45" s="385"/>
      <c r="W45" s="386"/>
      <c r="X45" s="386"/>
      <c r="Y45" s="355"/>
      <c r="Z45" s="355"/>
      <c r="AA45" s="355"/>
      <c r="AB45" s="355"/>
      <c r="AC45" s="355"/>
      <c r="AD45" s="355"/>
      <c r="AE45" s="355"/>
      <c r="AF45" s="355"/>
      <c r="AG45" s="355"/>
      <c r="AH45" s="355"/>
      <c r="AI45" s="355"/>
      <c r="AJ45" s="401"/>
      <c r="AK45" s="401"/>
    </row>
    <row r="46" s="288" customFormat="1" spans="1:37">
      <c r="A46" s="280" t="s">
        <v>678</v>
      </c>
      <c r="B46" s="264">
        <v>100874</v>
      </c>
      <c r="C46" s="271" t="s">
        <v>679</v>
      </c>
      <c r="D46" s="266" t="s">
        <v>615</v>
      </c>
      <c r="E46" s="267">
        <v>3</v>
      </c>
      <c r="F46" s="319"/>
      <c r="G46" s="319"/>
      <c r="H46" s="320">
        <f t="shared" si="29"/>
        <v>0</v>
      </c>
      <c r="I46" s="320">
        <f t="shared" si="30"/>
        <v>0</v>
      </c>
      <c r="J46" s="320">
        <f t="shared" si="31"/>
        <v>0</v>
      </c>
      <c r="K46" s="320">
        <f t="shared" si="32"/>
        <v>0</v>
      </c>
      <c r="L46" s="320"/>
      <c r="M46" s="359"/>
      <c r="N46" s="356"/>
      <c r="O46" s="357"/>
      <c r="P46" s="356"/>
      <c r="Q46" s="382"/>
      <c r="R46" s="356"/>
      <c r="S46" s="387"/>
      <c r="T46" s="383"/>
      <c r="U46" s="384"/>
      <c r="V46" s="385"/>
      <c r="W46" s="386"/>
      <c r="X46" s="386"/>
      <c r="Y46" s="355"/>
      <c r="Z46" s="355"/>
      <c r="AA46" s="355"/>
      <c r="AB46" s="355"/>
      <c r="AC46" s="355"/>
      <c r="AD46" s="355"/>
      <c r="AE46" s="355"/>
      <c r="AF46" s="355"/>
      <c r="AG46" s="355"/>
      <c r="AH46" s="355"/>
      <c r="AI46" s="355"/>
      <c r="AJ46" s="401"/>
      <c r="AK46" s="401"/>
    </row>
    <row r="47" s="232" customFormat="1" customHeight="1" spans="1:37">
      <c r="A47" s="321">
        <v>8</v>
      </c>
      <c r="B47" s="321"/>
      <c r="C47" s="322" t="s">
        <v>680</v>
      </c>
      <c r="D47" s="323"/>
      <c r="E47" s="324"/>
      <c r="F47" s="325"/>
      <c r="G47" s="326"/>
      <c r="H47" s="326"/>
      <c r="I47" s="364">
        <f>TRUNC(SUMIF(I48:I48,"&gt;0",I48:I48),2)</f>
        <v>0</v>
      </c>
      <c r="J47" s="364">
        <f>TRUNC(SUMIF(J48:J48,"&gt;0",J48:J48),2)</f>
        <v>0</v>
      </c>
      <c r="K47" s="365"/>
      <c r="L47" s="364">
        <f>SUMIF(I47:J47,"&gt;0",I47:J47)</f>
        <v>0</v>
      </c>
      <c r="M47" s="353"/>
      <c r="N47" s="366"/>
      <c r="O47" s="367" t="str">
        <f t="shared" ref="O47:O54" si="33">IF(OR(N47="",$K47=""),"",(N47/$E47)*$K47)</f>
        <v/>
      </c>
      <c r="P47" s="366"/>
      <c r="Q47" s="395" t="str">
        <f t="shared" ref="Q47:Q54" si="34">IF(OR(P47="",$K47=""),"",(P47/$E47)*$K47)</f>
        <v/>
      </c>
      <c r="R47" s="366"/>
      <c r="S47" s="396" t="str">
        <f t="shared" ref="S47:S54" si="35">IF(OR(R47="",$K47=""),"",(R47/$E47)*$K47)</f>
        <v/>
      </c>
      <c r="T47" s="397">
        <f ca="1">SUMIF($N$8:S$9,"QUANT.",N47:S47)</f>
        <v>0</v>
      </c>
      <c r="U47" s="398">
        <f ca="1" t="shared" ref="U47:U54" si="36">SUMIF($N$8:$S$9,"CUSTO",N47:S47)</f>
        <v>0</v>
      </c>
      <c r="V47" s="399" t="str">
        <f ca="1" t="shared" ref="V47:V54" si="37">IF(B47&lt;&gt;"",IF(U47=0,"MEDIR",IF(K47-U47=0,"OK",IF(K47-U47&gt;0,"MEDIR","ALERTA!"))),"")</f>
        <v/>
      </c>
      <c r="W47" s="400">
        <f ca="1" t="shared" ref="W47:W54" si="38">IF(T47="",0,E47-T47)</f>
        <v>0</v>
      </c>
      <c r="X47" s="400">
        <f ca="1" t="shared" ref="X47:X54" si="39">IF(U47="",0,K47-U47)</f>
        <v>0</v>
      </c>
      <c r="Y47" s="281"/>
      <c r="Z47" s="281"/>
      <c r="AA47" s="281"/>
      <c r="AB47" s="281"/>
      <c r="AC47" s="281"/>
      <c r="AD47" s="281"/>
      <c r="AE47" s="281"/>
      <c r="AF47" s="281"/>
      <c r="AG47" s="281"/>
      <c r="AH47" s="281"/>
      <c r="AI47" s="281"/>
      <c r="AJ47" s="283">
        <f t="shared" ref="AJ47:AJ54" si="40">B47-AK47</f>
        <v>0</v>
      </c>
      <c r="AK47" s="283">
        <v>0</v>
      </c>
    </row>
    <row r="48" s="288" customFormat="1" ht="30" spans="1:37">
      <c r="A48" s="280" t="s">
        <v>681</v>
      </c>
      <c r="B48" s="264">
        <v>101094</v>
      </c>
      <c r="C48" s="271" t="s">
        <v>682</v>
      </c>
      <c r="D48" s="266" t="s">
        <v>631</v>
      </c>
      <c r="E48" s="267">
        <v>332.69</v>
      </c>
      <c r="F48" s="319"/>
      <c r="G48" s="319"/>
      <c r="H48" s="320">
        <f>IF(E48="","",F48+G48)</f>
        <v>0</v>
      </c>
      <c r="I48" s="320">
        <f>IF(E48="","",TRUNC((E48*F48),2))</f>
        <v>0</v>
      </c>
      <c r="J48" s="320">
        <f>IF(E48="","",TRUNC((E48*G48),2))</f>
        <v>0</v>
      </c>
      <c r="K48" s="320">
        <f>IF(E48="","",TRUNC((I48+J48),2))</f>
        <v>0</v>
      </c>
      <c r="L48" s="320"/>
      <c r="M48" s="355"/>
      <c r="N48" s="356"/>
      <c r="O48" s="357" t="str">
        <f t="shared" si="33"/>
        <v/>
      </c>
      <c r="P48" s="356"/>
      <c r="Q48" s="382" t="str">
        <f t="shared" si="34"/>
        <v/>
      </c>
      <c r="R48" s="356"/>
      <c r="S48" s="387" t="str">
        <f t="shared" si="35"/>
        <v/>
      </c>
      <c r="T48" s="383">
        <f ca="1">SUMIF($N$8:S$9,"QUANT.",N48:S48)</f>
        <v>0</v>
      </c>
      <c r="U48" s="384">
        <f ca="1" t="shared" si="36"/>
        <v>0</v>
      </c>
      <c r="V48" s="385" t="str">
        <f ca="1" t="shared" si="37"/>
        <v>MEDIR</v>
      </c>
      <c r="W48" s="386">
        <f ca="1" t="shared" si="38"/>
        <v>332.69</v>
      </c>
      <c r="X48" s="386">
        <f ca="1" t="shared" si="39"/>
        <v>0</v>
      </c>
      <c r="Y48" s="355"/>
      <c r="Z48" s="355"/>
      <c r="AA48" s="355"/>
      <c r="AB48" s="355"/>
      <c r="AC48" s="355"/>
      <c r="AD48" s="355"/>
      <c r="AE48" s="355"/>
      <c r="AF48" s="355"/>
      <c r="AG48" s="355"/>
      <c r="AH48" s="355"/>
      <c r="AI48" s="355"/>
      <c r="AJ48" s="401">
        <f t="shared" si="40"/>
        <v>101094</v>
      </c>
      <c r="AK48" s="401">
        <v>0</v>
      </c>
    </row>
    <row r="49" s="232" customFormat="1" customHeight="1" spans="1:37">
      <c r="A49" s="321">
        <v>9</v>
      </c>
      <c r="B49" s="321"/>
      <c r="C49" s="322" t="s">
        <v>683</v>
      </c>
      <c r="D49" s="323"/>
      <c r="E49" s="324"/>
      <c r="F49" s="325"/>
      <c r="G49" s="326"/>
      <c r="H49" s="326"/>
      <c r="I49" s="364">
        <f>TRUNC(SUMIF(I50:I53,"&gt;0",I50:I53),2)</f>
        <v>0</v>
      </c>
      <c r="J49" s="364">
        <f>TRUNC(SUMIF(J50:J53,"&gt;0",J50:J53),2)</f>
        <v>0</v>
      </c>
      <c r="K49" s="365"/>
      <c r="L49" s="364">
        <f>SUMIF(I49:J49,"&gt;0",I49:J49)</f>
        <v>0</v>
      </c>
      <c r="M49" s="353"/>
      <c r="N49" s="366"/>
      <c r="O49" s="367" t="str">
        <f t="shared" si="33"/>
        <v/>
      </c>
      <c r="P49" s="366"/>
      <c r="Q49" s="395" t="str">
        <f t="shared" si="34"/>
        <v/>
      </c>
      <c r="R49" s="366"/>
      <c r="S49" s="396" t="str">
        <f t="shared" si="35"/>
        <v/>
      </c>
      <c r="T49" s="397">
        <f ca="1">SUMIF($N$8:S$9,"QUANT.",N49:S49)</f>
        <v>0</v>
      </c>
      <c r="U49" s="398">
        <f ca="1" t="shared" si="36"/>
        <v>0</v>
      </c>
      <c r="V49" s="399" t="str">
        <f ca="1" t="shared" si="37"/>
        <v/>
      </c>
      <c r="W49" s="400">
        <f ca="1" t="shared" si="38"/>
        <v>0</v>
      </c>
      <c r="X49" s="400">
        <f ca="1" t="shared" si="39"/>
        <v>0</v>
      </c>
      <c r="Y49" s="281"/>
      <c r="Z49" s="281"/>
      <c r="AA49" s="281"/>
      <c r="AB49" s="281"/>
      <c r="AC49" s="281"/>
      <c r="AD49" s="281"/>
      <c r="AE49" s="281"/>
      <c r="AF49" s="281"/>
      <c r="AG49" s="281"/>
      <c r="AH49" s="281"/>
      <c r="AI49" s="281"/>
      <c r="AJ49" s="283">
        <f t="shared" si="40"/>
        <v>0</v>
      </c>
      <c r="AK49" s="283">
        <v>0</v>
      </c>
    </row>
    <row r="50" s="288" customFormat="1" ht="30" spans="1:37">
      <c r="A50" s="280" t="s">
        <v>684</v>
      </c>
      <c r="B50" s="264">
        <v>88489</v>
      </c>
      <c r="C50" s="271" t="s">
        <v>685</v>
      </c>
      <c r="D50" s="266" t="s">
        <v>600</v>
      </c>
      <c r="E50" s="267">
        <v>2500</v>
      </c>
      <c r="F50" s="319"/>
      <c r="G50" s="319"/>
      <c r="H50" s="320">
        <f t="shared" ref="H50:H56" si="41">IF(E50="","",F50+G50)</f>
        <v>0</v>
      </c>
      <c r="I50" s="320">
        <f t="shared" ref="I50:I56" si="42">IF(E50="","",TRUNC((E50*F50),2))</f>
        <v>0</v>
      </c>
      <c r="J50" s="320">
        <f t="shared" ref="J50:J56" si="43">IF(E50="","",TRUNC((E50*G50),2))</f>
        <v>0</v>
      </c>
      <c r="K50" s="320">
        <f t="shared" ref="K50:K56" si="44">IF(E50="","",TRUNC((I50+J50),2))</f>
        <v>0</v>
      </c>
      <c r="L50" s="320"/>
      <c r="M50" s="355"/>
      <c r="N50" s="356"/>
      <c r="O50" s="357" t="str">
        <f t="shared" si="33"/>
        <v/>
      </c>
      <c r="P50" s="356"/>
      <c r="Q50" s="382" t="str">
        <f t="shared" si="34"/>
        <v/>
      </c>
      <c r="R50" s="356"/>
      <c r="S50" s="387" t="str">
        <f t="shared" si="35"/>
        <v/>
      </c>
      <c r="T50" s="383">
        <f ca="1">SUMIF($N$8:S$9,"QUANT.",N50:S50)</f>
        <v>0</v>
      </c>
      <c r="U50" s="384">
        <f ca="1" t="shared" si="36"/>
        <v>0</v>
      </c>
      <c r="V50" s="385" t="str">
        <f ca="1" t="shared" si="37"/>
        <v>MEDIR</v>
      </c>
      <c r="W50" s="386">
        <f ca="1" t="shared" si="38"/>
        <v>2500</v>
      </c>
      <c r="X50" s="386">
        <f ca="1" t="shared" si="39"/>
        <v>0</v>
      </c>
      <c r="Y50" s="355"/>
      <c r="Z50" s="355"/>
      <c r="AA50" s="355"/>
      <c r="AB50" s="355"/>
      <c r="AC50" s="355"/>
      <c r="AD50" s="355"/>
      <c r="AE50" s="355"/>
      <c r="AF50" s="355"/>
      <c r="AG50" s="355"/>
      <c r="AH50" s="355"/>
      <c r="AI50" s="355"/>
      <c r="AJ50" s="401">
        <f t="shared" si="40"/>
        <v>88489</v>
      </c>
      <c r="AK50" s="401">
        <v>0</v>
      </c>
    </row>
    <row r="51" s="288" customFormat="1" ht="30" spans="1:37">
      <c r="A51" s="280" t="s">
        <v>686</v>
      </c>
      <c r="B51" s="264">
        <v>88488</v>
      </c>
      <c r="C51" s="271" t="s">
        <v>687</v>
      </c>
      <c r="D51" s="266" t="s">
        <v>600</v>
      </c>
      <c r="E51" s="267">
        <v>700</v>
      </c>
      <c r="F51" s="319"/>
      <c r="G51" s="319"/>
      <c r="H51" s="320">
        <f t="shared" si="41"/>
        <v>0</v>
      </c>
      <c r="I51" s="320">
        <f t="shared" si="42"/>
        <v>0</v>
      </c>
      <c r="J51" s="320">
        <f t="shared" si="43"/>
        <v>0</v>
      </c>
      <c r="K51" s="320">
        <f t="shared" si="44"/>
        <v>0</v>
      </c>
      <c r="L51" s="320"/>
      <c r="M51" s="355"/>
      <c r="N51" s="356"/>
      <c r="O51" s="357" t="str">
        <f t="shared" si="33"/>
        <v/>
      </c>
      <c r="P51" s="356"/>
      <c r="Q51" s="382" t="str">
        <f t="shared" si="34"/>
        <v/>
      </c>
      <c r="R51" s="356"/>
      <c r="S51" s="387" t="str">
        <f t="shared" si="35"/>
        <v/>
      </c>
      <c r="T51" s="383">
        <f ca="1">SUMIF($N$8:S$9,"QUANT.",N51:S51)</f>
        <v>0</v>
      </c>
      <c r="U51" s="384">
        <f ca="1" t="shared" si="36"/>
        <v>0</v>
      </c>
      <c r="V51" s="385" t="str">
        <f ca="1" t="shared" si="37"/>
        <v>MEDIR</v>
      </c>
      <c r="W51" s="386">
        <f ca="1" t="shared" si="38"/>
        <v>700</v>
      </c>
      <c r="X51" s="386">
        <f ca="1" t="shared" si="39"/>
        <v>0</v>
      </c>
      <c r="Y51" s="355"/>
      <c r="Z51" s="355"/>
      <c r="AA51" s="355"/>
      <c r="AB51" s="355"/>
      <c r="AC51" s="355"/>
      <c r="AD51" s="355"/>
      <c r="AE51" s="355"/>
      <c r="AF51" s="355"/>
      <c r="AG51" s="355"/>
      <c r="AH51" s="355"/>
      <c r="AI51" s="355"/>
      <c r="AJ51" s="401">
        <f t="shared" si="40"/>
        <v>88488</v>
      </c>
      <c r="AK51" s="401">
        <v>0</v>
      </c>
    </row>
    <row r="52" s="288" customFormat="1" ht="30" spans="1:37">
      <c r="A52" s="280" t="s">
        <v>688</v>
      </c>
      <c r="B52" s="264">
        <v>88496</v>
      </c>
      <c r="C52" s="271" t="s">
        <v>689</v>
      </c>
      <c r="D52" s="266" t="s">
        <v>600</v>
      </c>
      <c r="E52" s="267">
        <v>700</v>
      </c>
      <c r="F52" s="319"/>
      <c r="G52" s="319"/>
      <c r="H52" s="320">
        <f t="shared" si="41"/>
        <v>0</v>
      </c>
      <c r="I52" s="320">
        <f t="shared" si="42"/>
        <v>0</v>
      </c>
      <c r="J52" s="320">
        <f t="shared" si="43"/>
        <v>0</v>
      </c>
      <c r="K52" s="320">
        <f t="shared" si="44"/>
        <v>0</v>
      </c>
      <c r="L52" s="320"/>
      <c r="M52" s="355"/>
      <c r="N52" s="356"/>
      <c r="O52" s="357" t="str">
        <f t="shared" si="33"/>
        <v/>
      </c>
      <c r="P52" s="356"/>
      <c r="Q52" s="382" t="str">
        <f t="shared" si="34"/>
        <v/>
      </c>
      <c r="R52" s="356"/>
      <c r="S52" s="387" t="str">
        <f t="shared" si="35"/>
        <v/>
      </c>
      <c r="T52" s="383">
        <f ca="1">SUMIF($N$8:S$9,"QUANT.",N52:S52)</f>
        <v>0</v>
      </c>
      <c r="U52" s="384">
        <f ca="1" t="shared" si="36"/>
        <v>0</v>
      </c>
      <c r="V52" s="385" t="str">
        <f ca="1" t="shared" si="37"/>
        <v>MEDIR</v>
      </c>
      <c r="W52" s="386">
        <f ca="1" t="shared" si="38"/>
        <v>700</v>
      </c>
      <c r="X52" s="386">
        <f ca="1" t="shared" si="39"/>
        <v>0</v>
      </c>
      <c r="Y52" s="355"/>
      <c r="Z52" s="355"/>
      <c r="AA52" s="355"/>
      <c r="AB52" s="355"/>
      <c r="AC52" s="355"/>
      <c r="AD52" s="355"/>
      <c r="AE52" s="355"/>
      <c r="AF52" s="355"/>
      <c r="AG52" s="355"/>
      <c r="AH52" s="355"/>
      <c r="AI52" s="355"/>
      <c r="AJ52" s="401">
        <f t="shared" si="40"/>
        <v>88496</v>
      </c>
      <c r="AK52" s="401">
        <v>0</v>
      </c>
    </row>
    <row r="53" s="288" customFormat="1" ht="30" spans="1:37">
      <c r="A53" s="280" t="s">
        <v>690</v>
      </c>
      <c r="B53" s="264">
        <v>88497</v>
      </c>
      <c r="C53" s="271" t="s">
        <v>691</v>
      </c>
      <c r="D53" s="266" t="s">
        <v>600</v>
      </c>
      <c r="E53" s="267">
        <v>1500</v>
      </c>
      <c r="F53" s="319"/>
      <c r="G53" s="319"/>
      <c r="H53" s="320">
        <f t="shared" si="41"/>
        <v>0</v>
      </c>
      <c r="I53" s="320">
        <f t="shared" si="42"/>
        <v>0</v>
      </c>
      <c r="J53" s="320">
        <f t="shared" si="43"/>
        <v>0</v>
      </c>
      <c r="K53" s="320">
        <f t="shared" si="44"/>
        <v>0</v>
      </c>
      <c r="L53" s="320"/>
      <c r="M53" s="355"/>
      <c r="N53" s="356"/>
      <c r="O53" s="357" t="str">
        <f t="shared" si="33"/>
        <v/>
      </c>
      <c r="P53" s="356"/>
      <c r="Q53" s="382" t="str">
        <f t="shared" si="34"/>
        <v/>
      </c>
      <c r="R53" s="356"/>
      <c r="S53" s="387" t="str">
        <f t="shared" si="35"/>
        <v/>
      </c>
      <c r="T53" s="383">
        <f ca="1">SUMIF($N$8:S$9,"QUANT.",N53:S53)</f>
        <v>0</v>
      </c>
      <c r="U53" s="384">
        <f ca="1" t="shared" si="36"/>
        <v>0</v>
      </c>
      <c r="V53" s="385" t="str">
        <f ca="1" t="shared" si="37"/>
        <v>MEDIR</v>
      </c>
      <c r="W53" s="386">
        <f ca="1" t="shared" si="38"/>
        <v>1500</v>
      </c>
      <c r="X53" s="386">
        <f ca="1" t="shared" si="39"/>
        <v>0</v>
      </c>
      <c r="Y53" s="355"/>
      <c r="Z53" s="355"/>
      <c r="AA53" s="355"/>
      <c r="AB53" s="355"/>
      <c r="AC53" s="355"/>
      <c r="AD53" s="355"/>
      <c r="AE53" s="355"/>
      <c r="AF53" s="355"/>
      <c r="AG53" s="355"/>
      <c r="AH53" s="355"/>
      <c r="AI53" s="355"/>
      <c r="AJ53" s="401">
        <f t="shared" si="40"/>
        <v>88497</v>
      </c>
      <c r="AK53" s="401">
        <v>0</v>
      </c>
    </row>
    <row r="54" s="232" customFormat="1" spans="1:37">
      <c r="A54" s="321">
        <v>10</v>
      </c>
      <c r="B54" s="321"/>
      <c r="C54" s="322" t="s">
        <v>692</v>
      </c>
      <c r="D54" s="323"/>
      <c r="E54" s="324"/>
      <c r="F54" s="325"/>
      <c r="G54" s="326"/>
      <c r="H54" s="326"/>
      <c r="I54" s="364">
        <f>TRUNC(SUMIF(I55:I112,"&gt;0",I55:I112),2)</f>
        <v>0</v>
      </c>
      <c r="J54" s="364">
        <f>TRUNC(SUMIF(J55:J112,"&gt;0",J55:J112),2)</f>
        <v>0</v>
      </c>
      <c r="K54" s="365"/>
      <c r="L54" s="364">
        <f>SUMIF(I54:J54,"&gt;0",I54:J54)</f>
        <v>0</v>
      </c>
      <c r="M54" s="353"/>
      <c r="N54" s="366"/>
      <c r="O54" s="367" t="str">
        <f t="shared" si="33"/>
        <v/>
      </c>
      <c r="P54" s="366"/>
      <c r="Q54" s="395" t="str">
        <f t="shared" si="34"/>
        <v/>
      </c>
      <c r="R54" s="366"/>
      <c r="S54" s="396" t="str">
        <f t="shared" si="35"/>
        <v/>
      </c>
      <c r="T54" s="397">
        <f ca="1">SUMIF($N$8:S$9,"QUANT.",N54:S54)</f>
        <v>0</v>
      </c>
      <c r="U54" s="398">
        <f ca="1" t="shared" si="36"/>
        <v>0</v>
      </c>
      <c r="V54" s="399" t="str">
        <f ca="1" t="shared" si="37"/>
        <v/>
      </c>
      <c r="W54" s="400">
        <f ca="1" t="shared" si="38"/>
        <v>0</v>
      </c>
      <c r="X54" s="400">
        <f ca="1" t="shared" si="39"/>
        <v>0</v>
      </c>
      <c r="Y54" s="281"/>
      <c r="Z54" s="281"/>
      <c r="AA54" s="281"/>
      <c r="AB54" s="281"/>
      <c r="AC54" s="281"/>
      <c r="AD54" s="281"/>
      <c r="AE54" s="281"/>
      <c r="AF54" s="281"/>
      <c r="AG54" s="281"/>
      <c r="AH54" s="281"/>
      <c r="AI54" s="281"/>
      <c r="AJ54" s="283">
        <f t="shared" si="40"/>
        <v>0</v>
      </c>
      <c r="AK54" s="283">
        <v>0</v>
      </c>
    </row>
    <row r="55" s="288" customFormat="1" spans="1:37">
      <c r="A55" s="280" t="s">
        <v>693</v>
      </c>
      <c r="B55" s="264" t="s">
        <v>694</v>
      </c>
      <c r="C55" s="271" t="s">
        <v>695</v>
      </c>
      <c r="D55" s="266" t="s">
        <v>631</v>
      </c>
      <c r="E55" s="267">
        <f>18.8+19+25.4+34+13+28.9+48.4+15.4</f>
        <v>202.9</v>
      </c>
      <c r="F55" s="319"/>
      <c r="G55" s="319"/>
      <c r="H55" s="320">
        <f t="shared" si="41"/>
        <v>0</v>
      </c>
      <c r="I55" s="320">
        <f t="shared" si="42"/>
        <v>0</v>
      </c>
      <c r="J55" s="320">
        <f t="shared" si="43"/>
        <v>0</v>
      </c>
      <c r="K55" s="320">
        <f t="shared" si="44"/>
        <v>0</v>
      </c>
      <c r="L55" s="320"/>
      <c r="M55" s="355"/>
      <c r="N55" s="356"/>
      <c r="O55" s="357"/>
      <c r="P55" s="356"/>
      <c r="Q55" s="382"/>
      <c r="R55" s="356"/>
      <c r="S55" s="387"/>
      <c r="T55" s="383"/>
      <c r="U55" s="384"/>
      <c r="V55" s="385"/>
      <c r="W55" s="386"/>
      <c r="X55" s="386"/>
      <c r="Y55" s="355"/>
      <c r="Z55" s="355"/>
      <c r="AA55" s="355"/>
      <c r="AB55" s="355"/>
      <c r="AC55" s="355"/>
      <c r="AD55" s="355"/>
      <c r="AE55" s="355"/>
      <c r="AF55" s="355"/>
      <c r="AG55" s="355"/>
      <c r="AH55" s="355"/>
      <c r="AI55" s="355"/>
      <c r="AJ55" s="401"/>
      <c r="AK55" s="401"/>
    </row>
    <row r="56" s="288" customFormat="1" spans="1:37">
      <c r="A56" s="280" t="s">
        <v>696</v>
      </c>
      <c r="B56" s="264" t="s">
        <v>697</v>
      </c>
      <c r="C56" s="271" t="s">
        <v>698</v>
      </c>
      <c r="D56" s="266" t="s">
        <v>631</v>
      </c>
      <c r="E56" s="267">
        <v>202.9</v>
      </c>
      <c r="F56" s="319"/>
      <c r="G56" s="319"/>
      <c r="H56" s="320">
        <f t="shared" si="41"/>
        <v>0</v>
      </c>
      <c r="I56" s="320">
        <f t="shared" si="42"/>
        <v>0</v>
      </c>
      <c r="J56" s="320">
        <f t="shared" si="43"/>
        <v>0</v>
      </c>
      <c r="K56" s="320">
        <f t="shared" si="44"/>
        <v>0</v>
      </c>
      <c r="L56" s="320"/>
      <c r="M56" s="355"/>
      <c r="N56" s="356"/>
      <c r="O56" s="357"/>
      <c r="P56" s="356"/>
      <c r="Q56" s="382"/>
      <c r="R56" s="356"/>
      <c r="S56" s="387"/>
      <c r="T56" s="383"/>
      <c r="U56" s="384"/>
      <c r="V56" s="385"/>
      <c r="W56" s="386"/>
      <c r="X56" s="386"/>
      <c r="Y56" s="355"/>
      <c r="Z56" s="355"/>
      <c r="AA56" s="355"/>
      <c r="AB56" s="355"/>
      <c r="AC56" s="355"/>
      <c r="AD56" s="355"/>
      <c r="AE56" s="355"/>
      <c r="AF56" s="355"/>
      <c r="AG56" s="355"/>
      <c r="AH56" s="355"/>
      <c r="AI56" s="355"/>
      <c r="AJ56" s="401"/>
      <c r="AK56" s="401"/>
    </row>
    <row r="57" s="288" customFormat="1" ht="30" spans="1:37">
      <c r="A57" s="280" t="s">
        <v>699</v>
      </c>
      <c r="B57" s="264">
        <v>90447</v>
      </c>
      <c r="C57" s="271" t="s">
        <v>700</v>
      </c>
      <c r="D57" s="266" t="s">
        <v>631</v>
      </c>
      <c r="E57" s="267">
        <v>818</v>
      </c>
      <c r="F57" s="319"/>
      <c r="G57" s="319"/>
      <c r="H57" s="320">
        <f t="shared" ref="H57:H64" si="45">IF(E57="","",F57+G57)</f>
        <v>0</v>
      </c>
      <c r="I57" s="320">
        <f t="shared" ref="I57:I64" si="46">IF(E57="","",TRUNC((E57*F57),2))</f>
        <v>0</v>
      </c>
      <c r="J57" s="320">
        <f t="shared" ref="J57:J64" si="47">IF(E57="","",TRUNC((E57*G57),2))</f>
        <v>0</v>
      </c>
      <c r="K57" s="320">
        <f t="shared" ref="K57:K64" si="48">IF(E57="","",TRUNC((I57+J57),2))</f>
        <v>0</v>
      </c>
      <c r="L57" s="320"/>
      <c r="M57" s="355"/>
      <c r="N57" s="356"/>
      <c r="O57" s="357"/>
      <c r="P57" s="356"/>
      <c r="Q57" s="382"/>
      <c r="R57" s="356"/>
      <c r="S57" s="387"/>
      <c r="T57" s="383"/>
      <c r="U57" s="384"/>
      <c r="V57" s="385"/>
      <c r="W57" s="386"/>
      <c r="X57" s="386"/>
      <c r="Y57" s="355"/>
      <c r="Z57" s="355"/>
      <c r="AA57" s="355"/>
      <c r="AB57" s="355"/>
      <c r="AC57" s="355"/>
      <c r="AD57" s="355"/>
      <c r="AE57" s="355"/>
      <c r="AF57" s="355"/>
      <c r="AG57" s="355"/>
      <c r="AH57" s="355"/>
      <c r="AI57" s="355"/>
      <c r="AJ57" s="401"/>
      <c r="AK57" s="401"/>
    </row>
    <row r="58" s="288" customFormat="1" ht="30" spans="1:37">
      <c r="A58" s="280" t="s">
        <v>701</v>
      </c>
      <c r="B58" s="264">
        <v>104766</v>
      </c>
      <c r="C58" s="271" t="s">
        <v>702</v>
      </c>
      <c r="D58" s="266" t="s">
        <v>631</v>
      </c>
      <c r="E58" s="267">
        <v>818</v>
      </c>
      <c r="F58" s="319"/>
      <c r="G58" s="319"/>
      <c r="H58" s="320">
        <f t="shared" si="45"/>
        <v>0</v>
      </c>
      <c r="I58" s="320">
        <f t="shared" si="46"/>
        <v>0</v>
      </c>
      <c r="J58" s="320">
        <f t="shared" si="47"/>
        <v>0</v>
      </c>
      <c r="K58" s="320">
        <f t="shared" si="48"/>
        <v>0</v>
      </c>
      <c r="L58" s="320"/>
      <c r="M58" s="355"/>
      <c r="N58" s="356"/>
      <c r="O58" s="357"/>
      <c r="P58" s="356"/>
      <c r="Q58" s="382"/>
      <c r="R58" s="356"/>
      <c r="S58" s="387"/>
      <c r="T58" s="383"/>
      <c r="U58" s="384"/>
      <c r="V58" s="385"/>
      <c r="W58" s="386"/>
      <c r="X58" s="386"/>
      <c r="Y58" s="355"/>
      <c r="Z58" s="355"/>
      <c r="AA58" s="355"/>
      <c r="AB58" s="355"/>
      <c r="AC58" s="355"/>
      <c r="AD58" s="355"/>
      <c r="AE58" s="355"/>
      <c r="AF58" s="355"/>
      <c r="AG58" s="355"/>
      <c r="AH58" s="355"/>
      <c r="AI58" s="355"/>
      <c r="AJ58" s="401"/>
      <c r="AK58" s="401"/>
    </row>
    <row r="59" s="288" customFormat="1" ht="30" spans="1:37">
      <c r="A59" s="280" t="s">
        <v>703</v>
      </c>
      <c r="B59" s="264">
        <v>90456</v>
      </c>
      <c r="C59" s="271" t="s">
        <v>704</v>
      </c>
      <c r="D59" s="266" t="s">
        <v>615</v>
      </c>
      <c r="E59" s="267">
        <f>19+23+47+30+52+31+32+22+50</f>
        <v>306</v>
      </c>
      <c r="F59" s="319"/>
      <c r="G59" s="319"/>
      <c r="H59" s="320">
        <f t="shared" si="45"/>
        <v>0</v>
      </c>
      <c r="I59" s="320">
        <f t="shared" si="46"/>
        <v>0</v>
      </c>
      <c r="J59" s="320">
        <f t="shared" si="47"/>
        <v>0</v>
      </c>
      <c r="K59" s="320">
        <f t="shared" si="48"/>
        <v>0</v>
      </c>
      <c r="L59" s="320"/>
      <c r="M59" s="355"/>
      <c r="N59" s="356"/>
      <c r="O59" s="357"/>
      <c r="P59" s="356"/>
      <c r="Q59" s="382"/>
      <c r="R59" s="356"/>
      <c r="S59" s="387"/>
      <c r="T59" s="383"/>
      <c r="U59" s="384"/>
      <c r="V59" s="385"/>
      <c r="W59" s="386"/>
      <c r="X59" s="386"/>
      <c r="Y59" s="355"/>
      <c r="Z59" s="355"/>
      <c r="AA59" s="355"/>
      <c r="AB59" s="355"/>
      <c r="AC59" s="355"/>
      <c r="AD59" s="355"/>
      <c r="AE59" s="355"/>
      <c r="AF59" s="355"/>
      <c r="AG59" s="355"/>
      <c r="AH59" s="355"/>
      <c r="AI59" s="355"/>
      <c r="AJ59" s="401"/>
      <c r="AK59" s="401"/>
    </row>
    <row r="60" s="288" customFormat="1" ht="30" spans="1:37">
      <c r="A60" s="280" t="s">
        <v>705</v>
      </c>
      <c r="B60" s="264">
        <v>91939</v>
      </c>
      <c r="C60" s="271" t="s">
        <v>706</v>
      </c>
      <c r="D60" s="266" t="s">
        <v>615</v>
      </c>
      <c r="E60" s="267">
        <f>5+12+5+10+13+6+5</f>
        <v>56</v>
      </c>
      <c r="F60" s="319"/>
      <c r="G60" s="319"/>
      <c r="H60" s="320">
        <f t="shared" si="45"/>
        <v>0</v>
      </c>
      <c r="I60" s="320">
        <f t="shared" si="46"/>
        <v>0</v>
      </c>
      <c r="J60" s="320">
        <f t="shared" si="47"/>
        <v>0</v>
      </c>
      <c r="K60" s="320">
        <f t="shared" si="48"/>
        <v>0</v>
      </c>
      <c r="L60" s="320"/>
      <c r="M60" s="355"/>
      <c r="N60" s="356"/>
      <c r="O60" s="357"/>
      <c r="P60" s="356"/>
      <c r="Q60" s="382"/>
      <c r="R60" s="356"/>
      <c r="S60" s="387"/>
      <c r="T60" s="383"/>
      <c r="U60" s="384"/>
      <c r="V60" s="385"/>
      <c r="W60" s="386"/>
      <c r="X60" s="386"/>
      <c r="Y60" s="355"/>
      <c r="Z60" s="355"/>
      <c r="AA60" s="355"/>
      <c r="AB60" s="355"/>
      <c r="AC60" s="355"/>
      <c r="AD60" s="355"/>
      <c r="AE60" s="355"/>
      <c r="AF60" s="355"/>
      <c r="AG60" s="355"/>
      <c r="AH60" s="355"/>
      <c r="AI60" s="355"/>
      <c r="AJ60" s="401"/>
      <c r="AK60" s="401"/>
    </row>
    <row r="61" s="288" customFormat="1" ht="30" spans="1:37">
      <c r="A61" s="280" t="s">
        <v>707</v>
      </c>
      <c r="B61" s="264">
        <v>91941</v>
      </c>
      <c r="C61" s="271" t="s">
        <v>708</v>
      </c>
      <c r="D61" s="266" t="s">
        <v>615</v>
      </c>
      <c r="E61" s="267">
        <f>42+81+140+115+106+176+136+68</f>
        <v>864</v>
      </c>
      <c r="F61" s="319"/>
      <c r="G61" s="319"/>
      <c r="H61" s="320">
        <f t="shared" si="45"/>
        <v>0</v>
      </c>
      <c r="I61" s="320">
        <f t="shared" si="46"/>
        <v>0</v>
      </c>
      <c r="J61" s="320">
        <f t="shared" si="47"/>
        <v>0</v>
      </c>
      <c r="K61" s="320">
        <f t="shared" si="48"/>
        <v>0</v>
      </c>
      <c r="L61" s="320"/>
      <c r="M61" s="355"/>
      <c r="N61" s="356"/>
      <c r="O61" s="357"/>
      <c r="P61" s="356"/>
      <c r="Q61" s="382"/>
      <c r="R61" s="356"/>
      <c r="S61" s="387"/>
      <c r="T61" s="383"/>
      <c r="U61" s="384"/>
      <c r="V61" s="385"/>
      <c r="W61" s="386"/>
      <c r="X61" s="386"/>
      <c r="Y61" s="355"/>
      <c r="Z61" s="355"/>
      <c r="AA61" s="355"/>
      <c r="AB61" s="355"/>
      <c r="AC61" s="355"/>
      <c r="AD61" s="355"/>
      <c r="AE61" s="355"/>
      <c r="AF61" s="355"/>
      <c r="AG61" s="355"/>
      <c r="AH61" s="355"/>
      <c r="AI61" s="355"/>
      <c r="AJ61" s="401"/>
      <c r="AK61" s="401"/>
    </row>
    <row r="62" s="288" customFormat="1" ht="30" spans="1:37">
      <c r="A62" s="280" t="s">
        <v>709</v>
      </c>
      <c r="B62" s="264">
        <v>91940</v>
      </c>
      <c r="C62" s="271" t="s">
        <v>710</v>
      </c>
      <c r="D62" s="266" t="s">
        <v>615</v>
      </c>
      <c r="E62" s="267">
        <f>15+8+10+6+4+6+12+8+178</f>
        <v>247</v>
      </c>
      <c r="F62" s="319"/>
      <c r="G62" s="319"/>
      <c r="H62" s="320">
        <f t="shared" si="45"/>
        <v>0</v>
      </c>
      <c r="I62" s="320">
        <f t="shared" si="46"/>
        <v>0</v>
      </c>
      <c r="J62" s="320">
        <f t="shared" si="47"/>
        <v>0</v>
      </c>
      <c r="K62" s="320">
        <f t="shared" si="48"/>
        <v>0</v>
      </c>
      <c r="L62" s="320"/>
      <c r="M62" s="368"/>
      <c r="N62" s="356"/>
      <c r="O62" s="357"/>
      <c r="P62" s="356"/>
      <c r="Q62" s="382"/>
      <c r="R62" s="356"/>
      <c r="S62" s="387"/>
      <c r="T62" s="383"/>
      <c r="U62" s="384"/>
      <c r="V62" s="385"/>
      <c r="W62" s="386"/>
      <c r="X62" s="386"/>
      <c r="Y62" s="355"/>
      <c r="Z62" s="355"/>
      <c r="AA62" s="355"/>
      <c r="AB62" s="355"/>
      <c r="AC62" s="355"/>
      <c r="AD62" s="355"/>
      <c r="AE62" s="355"/>
      <c r="AF62" s="355"/>
      <c r="AG62" s="355"/>
      <c r="AH62" s="355"/>
      <c r="AI62" s="355"/>
      <c r="AJ62" s="401"/>
      <c r="AK62" s="401"/>
    </row>
    <row r="63" s="288" customFormat="1" ht="30" spans="1:37">
      <c r="A63" s="280" t="s">
        <v>711</v>
      </c>
      <c r="B63" s="264">
        <v>91944</v>
      </c>
      <c r="C63" s="271" t="s">
        <v>712</v>
      </c>
      <c r="D63" s="266" t="s">
        <v>615</v>
      </c>
      <c r="E63" s="267">
        <f>2+13+18+32+8+8+5</f>
        <v>86</v>
      </c>
      <c r="F63" s="319"/>
      <c r="G63" s="319"/>
      <c r="H63" s="320">
        <f t="shared" si="45"/>
        <v>0</v>
      </c>
      <c r="I63" s="320">
        <f t="shared" si="46"/>
        <v>0</v>
      </c>
      <c r="J63" s="320">
        <f t="shared" si="47"/>
        <v>0</v>
      </c>
      <c r="K63" s="320">
        <f t="shared" si="48"/>
        <v>0</v>
      </c>
      <c r="L63" s="320"/>
      <c r="M63" s="355"/>
      <c r="N63" s="356"/>
      <c r="O63" s="357"/>
      <c r="P63" s="356"/>
      <c r="Q63" s="382"/>
      <c r="R63" s="356"/>
      <c r="S63" s="387"/>
      <c r="T63" s="383"/>
      <c r="U63" s="384"/>
      <c r="V63" s="385"/>
      <c r="W63" s="386"/>
      <c r="X63" s="386"/>
      <c r="Y63" s="355"/>
      <c r="Z63" s="355"/>
      <c r="AA63" s="355"/>
      <c r="AB63" s="355"/>
      <c r="AC63" s="355"/>
      <c r="AD63" s="355"/>
      <c r="AE63" s="355"/>
      <c r="AF63" s="355"/>
      <c r="AG63" s="355"/>
      <c r="AH63" s="355"/>
      <c r="AI63" s="355"/>
      <c r="AJ63" s="401"/>
      <c r="AK63" s="401"/>
    </row>
    <row r="64" s="288" customFormat="1" ht="30" spans="1:37">
      <c r="A64" s="280" t="s">
        <v>713</v>
      </c>
      <c r="B64" s="264">
        <v>91834</v>
      </c>
      <c r="C64" s="271" t="s">
        <v>714</v>
      </c>
      <c r="D64" s="266" t="s">
        <v>631</v>
      </c>
      <c r="E64" s="267">
        <f>1067</f>
        <v>1067</v>
      </c>
      <c r="F64" s="319"/>
      <c r="G64" s="319"/>
      <c r="H64" s="320">
        <f t="shared" ref="H64:H82" si="49">IF(E64="","",F64+G64)</f>
        <v>0</v>
      </c>
      <c r="I64" s="320">
        <f t="shared" ref="I64:I82" si="50">IF(E64="","",TRUNC((E64*F64),2))</f>
        <v>0</v>
      </c>
      <c r="J64" s="320">
        <f t="shared" ref="J64:J82" si="51">IF(E64="","",TRUNC((E64*G64),2))</f>
        <v>0</v>
      </c>
      <c r="K64" s="320">
        <f t="shared" ref="K64:K82" si="52">IF(E64="","",TRUNC((I64+J64),2))</f>
        <v>0</v>
      </c>
      <c r="L64" s="320"/>
      <c r="M64" s="355"/>
      <c r="N64" s="356"/>
      <c r="O64" s="357"/>
      <c r="P64" s="356"/>
      <c r="Q64" s="382"/>
      <c r="R64" s="356"/>
      <c r="S64" s="387"/>
      <c r="T64" s="383"/>
      <c r="U64" s="384"/>
      <c r="V64" s="385"/>
      <c r="W64" s="386"/>
      <c r="X64" s="386"/>
      <c r="Y64" s="355"/>
      <c r="Z64" s="355"/>
      <c r="AA64" s="355"/>
      <c r="AB64" s="355"/>
      <c r="AC64" s="355"/>
      <c r="AD64" s="355"/>
      <c r="AE64" s="355"/>
      <c r="AF64" s="355"/>
      <c r="AG64" s="355"/>
      <c r="AH64" s="355"/>
      <c r="AI64" s="355"/>
      <c r="AJ64" s="401"/>
      <c r="AK64" s="401"/>
    </row>
    <row r="65" s="288" customFormat="1" ht="30" spans="1:37">
      <c r="A65" s="280" t="s">
        <v>715</v>
      </c>
      <c r="B65" s="264">
        <v>91854</v>
      </c>
      <c r="C65" s="271" t="s">
        <v>716</v>
      </c>
      <c r="D65" s="266" t="s">
        <v>631</v>
      </c>
      <c r="E65" s="267">
        <v>1439</v>
      </c>
      <c r="F65" s="319"/>
      <c r="G65" s="319"/>
      <c r="H65" s="320">
        <f t="shared" si="49"/>
        <v>0</v>
      </c>
      <c r="I65" s="320">
        <f t="shared" si="50"/>
        <v>0</v>
      </c>
      <c r="J65" s="320">
        <f t="shared" si="51"/>
        <v>0</v>
      </c>
      <c r="K65" s="320">
        <f t="shared" si="52"/>
        <v>0</v>
      </c>
      <c r="L65" s="320"/>
      <c r="M65" s="355"/>
      <c r="N65" s="356"/>
      <c r="O65" s="357"/>
      <c r="P65" s="356"/>
      <c r="Q65" s="382"/>
      <c r="R65" s="356"/>
      <c r="S65" s="387"/>
      <c r="T65" s="383"/>
      <c r="U65" s="384"/>
      <c r="V65" s="385"/>
      <c r="W65" s="386"/>
      <c r="X65" s="386"/>
      <c r="Y65" s="355"/>
      <c r="Z65" s="355"/>
      <c r="AA65" s="355"/>
      <c r="AB65" s="355"/>
      <c r="AC65" s="355"/>
      <c r="AD65" s="355"/>
      <c r="AE65" s="355"/>
      <c r="AF65" s="355"/>
      <c r="AG65" s="355"/>
      <c r="AH65" s="355"/>
      <c r="AI65" s="355"/>
      <c r="AJ65" s="401"/>
      <c r="AK65" s="401"/>
    </row>
    <row r="66" s="288" customFormat="1" ht="30" spans="1:37">
      <c r="A66" s="280" t="s">
        <v>717</v>
      </c>
      <c r="B66" s="264">
        <v>91836</v>
      </c>
      <c r="C66" s="271" t="s">
        <v>718</v>
      </c>
      <c r="D66" s="266" t="s">
        <v>631</v>
      </c>
      <c r="E66" s="267">
        <v>156</v>
      </c>
      <c r="F66" s="319"/>
      <c r="G66" s="319"/>
      <c r="H66" s="320">
        <f t="shared" si="49"/>
        <v>0</v>
      </c>
      <c r="I66" s="320">
        <f t="shared" si="50"/>
        <v>0</v>
      </c>
      <c r="J66" s="320">
        <f t="shared" si="51"/>
        <v>0</v>
      </c>
      <c r="K66" s="320">
        <f t="shared" si="52"/>
        <v>0</v>
      </c>
      <c r="L66" s="320"/>
      <c r="M66" s="355"/>
      <c r="N66" s="356"/>
      <c r="O66" s="357"/>
      <c r="P66" s="356"/>
      <c r="Q66" s="382"/>
      <c r="R66" s="356"/>
      <c r="S66" s="387"/>
      <c r="T66" s="383"/>
      <c r="U66" s="384"/>
      <c r="V66" s="385"/>
      <c r="W66" s="386"/>
      <c r="X66" s="386"/>
      <c r="Y66" s="355"/>
      <c r="Z66" s="355"/>
      <c r="AA66" s="355"/>
      <c r="AB66" s="355"/>
      <c r="AC66" s="355"/>
      <c r="AD66" s="355"/>
      <c r="AE66" s="355"/>
      <c r="AF66" s="355"/>
      <c r="AG66" s="355"/>
      <c r="AH66" s="355"/>
      <c r="AI66" s="355"/>
      <c r="AJ66" s="401"/>
      <c r="AK66" s="401"/>
    </row>
    <row r="67" s="288" customFormat="1" ht="30" spans="1:37">
      <c r="A67" s="280" t="s">
        <v>719</v>
      </c>
      <c r="B67" s="264">
        <v>91856</v>
      </c>
      <c r="C67" s="271" t="s">
        <v>720</v>
      </c>
      <c r="D67" s="266" t="s">
        <v>631</v>
      </c>
      <c r="E67" s="267">
        <v>197</v>
      </c>
      <c r="F67" s="319"/>
      <c r="G67" s="319"/>
      <c r="H67" s="320">
        <f t="shared" si="49"/>
        <v>0</v>
      </c>
      <c r="I67" s="320">
        <f t="shared" si="50"/>
        <v>0</v>
      </c>
      <c r="J67" s="320">
        <f t="shared" si="51"/>
        <v>0</v>
      </c>
      <c r="K67" s="320">
        <f t="shared" si="52"/>
        <v>0</v>
      </c>
      <c r="L67" s="320"/>
      <c r="M67" s="355"/>
      <c r="N67" s="356"/>
      <c r="O67" s="357"/>
      <c r="P67" s="356"/>
      <c r="Q67" s="382"/>
      <c r="R67" s="356"/>
      <c r="S67" s="387"/>
      <c r="T67" s="383"/>
      <c r="U67" s="384"/>
      <c r="V67" s="385"/>
      <c r="W67" s="386"/>
      <c r="X67" s="386"/>
      <c r="Y67" s="355"/>
      <c r="Z67" s="355"/>
      <c r="AA67" s="355"/>
      <c r="AB67" s="355"/>
      <c r="AC67" s="355"/>
      <c r="AD67" s="355"/>
      <c r="AE67" s="355"/>
      <c r="AF67" s="355"/>
      <c r="AG67" s="355"/>
      <c r="AH67" s="355"/>
      <c r="AI67" s="355"/>
      <c r="AJ67" s="401"/>
      <c r="AK67" s="401"/>
    </row>
    <row r="68" s="288" customFormat="1" ht="30" spans="1:37">
      <c r="A68" s="280" t="s">
        <v>721</v>
      </c>
      <c r="B68" s="264">
        <v>91860</v>
      </c>
      <c r="C68" s="271" t="s">
        <v>722</v>
      </c>
      <c r="D68" s="266" t="s">
        <v>631</v>
      </c>
      <c r="E68" s="267">
        <v>103</v>
      </c>
      <c r="F68" s="319"/>
      <c r="G68" s="319"/>
      <c r="H68" s="320">
        <f t="shared" si="49"/>
        <v>0</v>
      </c>
      <c r="I68" s="320">
        <f t="shared" si="50"/>
        <v>0</v>
      </c>
      <c r="J68" s="320">
        <f t="shared" si="51"/>
        <v>0</v>
      </c>
      <c r="K68" s="320">
        <f t="shared" si="52"/>
        <v>0</v>
      </c>
      <c r="L68" s="320"/>
      <c r="M68" s="355"/>
      <c r="N68" s="356"/>
      <c r="O68" s="357"/>
      <c r="P68" s="356"/>
      <c r="Q68" s="382"/>
      <c r="R68" s="356"/>
      <c r="S68" s="387"/>
      <c r="T68" s="383"/>
      <c r="U68" s="384"/>
      <c r="V68" s="385"/>
      <c r="W68" s="386"/>
      <c r="X68" s="386"/>
      <c r="Y68" s="355"/>
      <c r="Z68" s="355"/>
      <c r="AA68" s="355"/>
      <c r="AB68" s="355"/>
      <c r="AC68" s="355"/>
      <c r="AD68" s="355"/>
      <c r="AE68" s="355"/>
      <c r="AF68" s="355"/>
      <c r="AG68" s="355"/>
      <c r="AH68" s="355"/>
      <c r="AI68" s="355"/>
      <c r="AJ68" s="401"/>
      <c r="AK68" s="401"/>
    </row>
    <row r="69" s="288" customFormat="1" ht="30" spans="1:37">
      <c r="A69" s="280" t="s">
        <v>723</v>
      </c>
      <c r="B69" s="264">
        <v>97668</v>
      </c>
      <c r="C69" s="271" t="s">
        <v>724</v>
      </c>
      <c r="D69" s="266" t="s">
        <v>631</v>
      </c>
      <c r="E69" s="267">
        <v>15</v>
      </c>
      <c r="F69" s="319"/>
      <c r="G69" s="319"/>
      <c r="H69" s="320">
        <f t="shared" si="49"/>
        <v>0</v>
      </c>
      <c r="I69" s="320">
        <f t="shared" si="50"/>
        <v>0</v>
      </c>
      <c r="J69" s="320">
        <f t="shared" si="51"/>
        <v>0</v>
      </c>
      <c r="K69" s="320">
        <f t="shared" si="52"/>
        <v>0</v>
      </c>
      <c r="L69" s="320"/>
      <c r="M69" s="355"/>
      <c r="N69" s="356"/>
      <c r="O69" s="357"/>
      <c r="P69" s="356"/>
      <c r="Q69" s="382"/>
      <c r="R69" s="356"/>
      <c r="S69" s="387"/>
      <c r="T69" s="383"/>
      <c r="U69" s="384"/>
      <c r="V69" s="385"/>
      <c r="W69" s="386"/>
      <c r="X69" s="386"/>
      <c r="Y69" s="355"/>
      <c r="Z69" s="355"/>
      <c r="AA69" s="355"/>
      <c r="AB69" s="355"/>
      <c r="AC69" s="355"/>
      <c r="AD69" s="355"/>
      <c r="AE69" s="355"/>
      <c r="AF69" s="355"/>
      <c r="AG69" s="355"/>
      <c r="AH69" s="355"/>
      <c r="AI69" s="355"/>
      <c r="AJ69" s="401"/>
      <c r="AK69" s="401"/>
    </row>
    <row r="70" s="288" customFormat="1" ht="30" spans="1:37">
      <c r="A70" s="280" t="s">
        <v>725</v>
      </c>
      <c r="B70" s="264">
        <v>104397</v>
      </c>
      <c r="C70" s="271" t="s">
        <v>726</v>
      </c>
      <c r="D70" s="266" t="s">
        <v>615</v>
      </c>
      <c r="E70" s="267">
        <v>14</v>
      </c>
      <c r="F70" s="319"/>
      <c r="G70" s="319"/>
      <c r="H70" s="320">
        <f t="shared" si="49"/>
        <v>0</v>
      </c>
      <c r="I70" s="320">
        <f t="shared" si="50"/>
        <v>0</v>
      </c>
      <c r="J70" s="320">
        <f t="shared" si="51"/>
        <v>0</v>
      </c>
      <c r="K70" s="320">
        <f t="shared" si="52"/>
        <v>0</v>
      </c>
      <c r="L70" s="320"/>
      <c r="M70" s="355"/>
      <c r="N70" s="356"/>
      <c r="O70" s="357"/>
      <c r="P70" s="356"/>
      <c r="Q70" s="382"/>
      <c r="R70" s="356"/>
      <c r="S70" s="387"/>
      <c r="T70" s="383"/>
      <c r="U70" s="384"/>
      <c r="V70" s="385"/>
      <c r="W70" s="386"/>
      <c r="X70" s="386"/>
      <c r="Y70" s="355"/>
      <c r="Z70" s="355"/>
      <c r="AA70" s="355"/>
      <c r="AB70" s="355"/>
      <c r="AC70" s="355"/>
      <c r="AD70" s="355"/>
      <c r="AE70" s="355"/>
      <c r="AF70" s="355"/>
      <c r="AG70" s="355"/>
      <c r="AH70" s="355"/>
      <c r="AI70" s="355"/>
      <c r="AJ70" s="401"/>
      <c r="AK70" s="401"/>
    </row>
    <row r="71" s="288" customFormat="1" ht="30" spans="1:37">
      <c r="A71" s="280" t="s">
        <v>727</v>
      </c>
      <c r="B71" s="264">
        <v>104403</v>
      </c>
      <c r="C71" s="271" t="s">
        <v>728</v>
      </c>
      <c r="D71" s="266" t="s">
        <v>615</v>
      </c>
      <c r="E71" s="267">
        <v>6</v>
      </c>
      <c r="F71" s="319"/>
      <c r="G71" s="319"/>
      <c r="H71" s="320">
        <f t="shared" si="49"/>
        <v>0</v>
      </c>
      <c r="I71" s="320">
        <f t="shared" si="50"/>
        <v>0</v>
      </c>
      <c r="J71" s="320">
        <f t="shared" si="51"/>
        <v>0</v>
      </c>
      <c r="K71" s="320">
        <f t="shared" si="52"/>
        <v>0</v>
      </c>
      <c r="L71" s="320"/>
      <c r="M71" s="355"/>
      <c r="N71" s="356"/>
      <c r="O71" s="357"/>
      <c r="P71" s="356"/>
      <c r="Q71" s="382"/>
      <c r="R71" s="356"/>
      <c r="S71" s="387"/>
      <c r="T71" s="383"/>
      <c r="U71" s="384"/>
      <c r="V71" s="385"/>
      <c r="W71" s="386"/>
      <c r="X71" s="386"/>
      <c r="Y71" s="355"/>
      <c r="Z71" s="355"/>
      <c r="AA71" s="355"/>
      <c r="AB71" s="355"/>
      <c r="AC71" s="355"/>
      <c r="AD71" s="355"/>
      <c r="AE71" s="355"/>
      <c r="AF71" s="355"/>
      <c r="AG71" s="355"/>
      <c r="AH71" s="355"/>
      <c r="AI71" s="355"/>
      <c r="AJ71" s="401"/>
      <c r="AK71" s="401"/>
    </row>
    <row r="72" s="288" customFormat="1" ht="30" spans="1:37">
      <c r="A72" s="280" t="s">
        <v>729</v>
      </c>
      <c r="B72" s="264">
        <v>95728</v>
      </c>
      <c r="C72" s="271" t="s">
        <v>730</v>
      </c>
      <c r="D72" s="266" t="s">
        <v>631</v>
      </c>
      <c r="E72" s="267">
        <v>60</v>
      </c>
      <c r="F72" s="319"/>
      <c r="G72" s="319"/>
      <c r="H72" s="320">
        <f t="shared" si="49"/>
        <v>0</v>
      </c>
      <c r="I72" s="320">
        <f t="shared" si="50"/>
        <v>0</v>
      </c>
      <c r="J72" s="320">
        <f t="shared" si="51"/>
        <v>0</v>
      </c>
      <c r="K72" s="320">
        <f t="shared" si="52"/>
        <v>0</v>
      </c>
      <c r="L72" s="320"/>
      <c r="M72" s="355"/>
      <c r="N72" s="356"/>
      <c r="O72" s="357"/>
      <c r="P72" s="356"/>
      <c r="Q72" s="382"/>
      <c r="R72" s="356"/>
      <c r="S72" s="387"/>
      <c r="T72" s="383"/>
      <c r="U72" s="384"/>
      <c r="V72" s="385"/>
      <c r="W72" s="386"/>
      <c r="X72" s="386"/>
      <c r="Y72" s="355"/>
      <c r="Z72" s="355"/>
      <c r="AA72" s="355"/>
      <c r="AB72" s="355"/>
      <c r="AC72" s="355"/>
      <c r="AD72" s="355"/>
      <c r="AE72" s="355"/>
      <c r="AF72" s="355"/>
      <c r="AG72" s="355"/>
      <c r="AH72" s="355"/>
      <c r="AI72" s="355"/>
      <c r="AJ72" s="401"/>
      <c r="AK72" s="401"/>
    </row>
    <row r="73" s="288" customFormat="1" ht="30" spans="1:37">
      <c r="A73" s="280" t="s">
        <v>731</v>
      </c>
      <c r="B73" s="264">
        <v>91953</v>
      </c>
      <c r="C73" s="271" t="s">
        <v>732</v>
      </c>
      <c r="D73" s="266" t="s">
        <v>615</v>
      </c>
      <c r="E73" s="267">
        <f>11+15+29+20+15+22+21+9</f>
        <v>142</v>
      </c>
      <c r="F73" s="319"/>
      <c r="G73" s="319"/>
      <c r="H73" s="320">
        <f t="shared" si="49"/>
        <v>0</v>
      </c>
      <c r="I73" s="320">
        <f t="shared" si="50"/>
        <v>0</v>
      </c>
      <c r="J73" s="320">
        <f t="shared" si="51"/>
        <v>0</v>
      </c>
      <c r="K73" s="320">
        <f t="shared" si="52"/>
        <v>0</v>
      </c>
      <c r="L73" s="320"/>
      <c r="M73" s="355"/>
      <c r="N73" s="356"/>
      <c r="O73" s="357"/>
      <c r="P73" s="356"/>
      <c r="Q73" s="382"/>
      <c r="R73" s="356"/>
      <c r="S73" s="387"/>
      <c r="T73" s="383"/>
      <c r="U73" s="384"/>
      <c r="V73" s="385"/>
      <c r="W73" s="386"/>
      <c r="X73" s="386"/>
      <c r="Y73" s="355"/>
      <c r="Z73" s="355"/>
      <c r="AA73" s="355"/>
      <c r="AB73" s="355"/>
      <c r="AC73" s="355"/>
      <c r="AD73" s="355"/>
      <c r="AE73" s="355"/>
      <c r="AF73" s="355"/>
      <c r="AG73" s="355"/>
      <c r="AH73" s="355"/>
      <c r="AI73" s="355"/>
      <c r="AJ73" s="401"/>
      <c r="AK73" s="401"/>
    </row>
    <row r="74" s="288" customFormat="1" ht="30" spans="1:37">
      <c r="A74" s="280" t="s">
        <v>733</v>
      </c>
      <c r="B74" s="264">
        <v>91959</v>
      </c>
      <c r="C74" s="271" t="s">
        <v>734</v>
      </c>
      <c r="D74" s="266" t="s">
        <v>615</v>
      </c>
      <c r="E74" s="267">
        <f>4+4+4+4+3+3</f>
        <v>22</v>
      </c>
      <c r="F74" s="319"/>
      <c r="G74" s="319"/>
      <c r="H74" s="320">
        <f t="shared" si="49"/>
        <v>0</v>
      </c>
      <c r="I74" s="320">
        <f t="shared" si="50"/>
        <v>0</v>
      </c>
      <c r="J74" s="320">
        <f t="shared" si="51"/>
        <v>0</v>
      </c>
      <c r="K74" s="320">
        <f t="shared" si="52"/>
        <v>0</v>
      </c>
      <c r="L74" s="320"/>
      <c r="M74" s="355"/>
      <c r="N74" s="356"/>
      <c r="O74" s="357"/>
      <c r="P74" s="356"/>
      <c r="Q74" s="382"/>
      <c r="R74" s="356"/>
      <c r="S74" s="387"/>
      <c r="T74" s="383"/>
      <c r="U74" s="384"/>
      <c r="V74" s="385"/>
      <c r="W74" s="386"/>
      <c r="X74" s="386"/>
      <c r="Y74" s="355"/>
      <c r="Z74" s="355"/>
      <c r="AA74" s="355"/>
      <c r="AB74" s="355"/>
      <c r="AC74" s="355"/>
      <c r="AD74" s="355"/>
      <c r="AE74" s="355"/>
      <c r="AF74" s="355"/>
      <c r="AG74" s="355"/>
      <c r="AH74" s="355"/>
      <c r="AI74" s="355"/>
      <c r="AJ74" s="401"/>
      <c r="AK74" s="401"/>
    </row>
    <row r="75" s="288" customFormat="1" ht="30" spans="1:37">
      <c r="A75" s="280" t="s">
        <v>735</v>
      </c>
      <c r="B75" s="264">
        <v>91967</v>
      </c>
      <c r="C75" s="271" t="s">
        <v>736</v>
      </c>
      <c r="D75" s="266" t="s">
        <v>615</v>
      </c>
      <c r="E75" s="267">
        <f>2+5+3+2+2</f>
        <v>14</v>
      </c>
      <c r="F75" s="319"/>
      <c r="G75" s="319"/>
      <c r="H75" s="320">
        <f t="shared" si="49"/>
        <v>0</v>
      </c>
      <c r="I75" s="320">
        <f t="shared" si="50"/>
        <v>0</v>
      </c>
      <c r="J75" s="320">
        <f t="shared" si="51"/>
        <v>0</v>
      </c>
      <c r="K75" s="320">
        <f t="shared" si="52"/>
        <v>0</v>
      </c>
      <c r="L75" s="320"/>
      <c r="M75" s="355"/>
      <c r="N75" s="356"/>
      <c r="O75" s="357"/>
      <c r="P75" s="356"/>
      <c r="Q75" s="382"/>
      <c r="R75" s="356"/>
      <c r="S75" s="387"/>
      <c r="T75" s="383"/>
      <c r="U75" s="384"/>
      <c r="V75" s="385"/>
      <c r="W75" s="386"/>
      <c r="X75" s="386"/>
      <c r="Y75" s="355"/>
      <c r="Z75" s="355"/>
      <c r="AA75" s="355"/>
      <c r="AB75" s="355"/>
      <c r="AC75" s="355"/>
      <c r="AD75" s="355"/>
      <c r="AE75" s="355"/>
      <c r="AF75" s="355"/>
      <c r="AG75" s="355"/>
      <c r="AH75" s="355"/>
      <c r="AI75" s="355"/>
      <c r="AJ75" s="401"/>
      <c r="AK75" s="401"/>
    </row>
    <row r="76" s="288" customFormat="1" ht="30" spans="1:37">
      <c r="A76" s="280" t="s">
        <v>737</v>
      </c>
      <c r="B76" s="264">
        <v>92000</v>
      </c>
      <c r="C76" s="271" t="s">
        <v>738</v>
      </c>
      <c r="D76" s="266" t="s">
        <v>615</v>
      </c>
      <c r="E76" s="267">
        <f>22+9+9+3+3+4+27+32</f>
        <v>109</v>
      </c>
      <c r="F76" s="319"/>
      <c r="G76" s="319"/>
      <c r="H76" s="320">
        <f t="shared" si="49"/>
        <v>0</v>
      </c>
      <c r="I76" s="320">
        <f t="shared" si="50"/>
        <v>0</v>
      </c>
      <c r="J76" s="320">
        <f t="shared" si="51"/>
        <v>0</v>
      </c>
      <c r="K76" s="320">
        <f t="shared" si="52"/>
        <v>0</v>
      </c>
      <c r="L76" s="320"/>
      <c r="M76" s="355"/>
      <c r="N76" s="356"/>
      <c r="O76" s="357"/>
      <c r="P76" s="356"/>
      <c r="Q76" s="382"/>
      <c r="R76" s="356"/>
      <c r="S76" s="387"/>
      <c r="T76" s="383"/>
      <c r="U76" s="384"/>
      <c r="V76" s="385"/>
      <c r="W76" s="386"/>
      <c r="X76" s="386"/>
      <c r="Y76" s="355"/>
      <c r="Z76" s="355"/>
      <c r="AA76" s="355"/>
      <c r="AB76" s="355"/>
      <c r="AC76" s="355"/>
      <c r="AD76" s="355"/>
      <c r="AE76" s="355"/>
      <c r="AF76" s="355"/>
      <c r="AG76" s="355"/>
      <c r="AH76" s="355"/>
      <c r="AI76" s="355"/>
      <c r="AJ76" s="401"/>
      <c r="AK76" s="401"/>
    </row>
    <row r="77" s="288" customFormat="1" ht="30" spans="1:37">
      <c r="A77" s="280" t="s">
        <v>739</v>
      </c>
      <c r="B77" s="264">
        <v>91996</v>
      </c>
      <c r="C77" s="271" t="s">
        <v>740</v>
      </c>
      <c r="D77" s="266" t="s">
        <v>615</v>
      </c>
      <c r="E77" s="267">
        <f>5+6+5+3+2+3+6+4</f>
        <v>34</v>
      </c>
      <c r="F77" s="319"/>
      <c r="G77" s="319"/>
      <c r="H77" s="320">
        <f t="shared" si="49"/>
        <v>0</v>
      </c>
      <c r="I77" s="320">
        <f t="shared" si="50"/>
        <v>0</v>
      </c>
      <c r="J77" s="320">
        <f t="shared" si="51"/>
        <v>0</v>
      </c>
      <c r="K77" s="320">
        <f t="shared" si="52"/>
        <v>0</v>
      </c>
      <c r="L77" s="320"/>
      <c r="M77" s="355"/>
      <c r="N77" s="356"/>
      <c r="O77" s="357"/>
      <c r="P77" s="356"/>
      <c r="Q77" s="382"/>
      <c r="R77" s="356"/>
      <c r="S77" s="387"/>
      <c r="T77" s="383"/>
      <c r="U77" s="384"/>
      <c r="V77" s="385"/>
      <c r="W77" s="386"/>
      <c r="X77" s="386"/>
      <c r="Y77" s="355"/>
      <c r="Z77" s="355"/>
      <c r="AA77" s="355"/>
      <c r="AB77" s="355"/>
      <c r="AC77" s="355"/>
      <c r="AD77" s="355"/>
      <c r="AE77" s="355"/>
      <c r="AF77" s="355"/>
      <c r="AG77" s="355"/>
      <c r="AH77" s="355"/>
      <c r="AI77" s="355"/>
      <c r="AJ77" s="401"/>
      <c r="AK77" s="401"/>
    </row>
    <row r="78" s="288" customFormat="1" ht="30" spans="1:37">
      <c r="A78" s="280" t="s">
        <v>741</v>
      </c>
      <c r="B78" s="264">
        <v>92016</v>
      </c>
      <c r="C78" s="271" t="s">
        <v>742</v>
      </c>
      <c r="D78" s="266" t="s">
        <v>615</v>
      </c>
      <c r="E78" s="267">
        <f>4+33+52+49+43+67+43+14</f>
        <v>305</v>
      </c>
      <c r="F78" s="319"/>
      <c r="G78" s="319"/>
      <c r="H78" s="320">
        <f t="shared" si="49"/>
        <v>0</v>
      </c>
      <c r="I78" s="320">
        <f t="shared" si="50"/>
        <v>0</v>
      </c>
      <c r="J78" s="320">
        <f t="shared" si="51"/>
        <v>0</v>
      </c>
      <c r="K78" s="320">
        <f t="shared" si="52"/>
        <v>0</v>
      </c>
      <c r="L78" s="320"/>
      <c r="M78" s="355"/>
      <c r="N78" s="356"/>
      <c r="O78" s="357"/>
      <c r="P78" s="356"/>
      <c r="Q78" s="382"/>
      <c r="R78" s="356"/>
      <c r="S78" s="387"/>
      <c r="T78" s="383"/>
      <c r="U78" s="384"/>
      <c r="V78" s="385"/>
      <c r="W78" s="386"/>
      <c r="X78" s="386"/>
      <c r="Y78" s="355"/>
      <c r="Z78" s="355"/>
      <c r="AA78" s="355"/>
      <c r="AB78" s="355"/>
      <c r="AC78" s="355"/>
      <c r="AD78" s="355"/>
      <c r="AE78" s="355"/>
      <c r="AF78" s="355"/>
      <c r="AG78" s="355"/>
      <c r="AH78" s="355"/>
      <c r="AI78" s="355"/>
      <c r="AJ78" s="401"/>
      <c r="AK78" s="401"/>
    </row>
    <row r="79" s="288" customFormat="1" ht="30" spans="1:37">
      <c r="A79" s="280" t="s">
        <v>743</v>
      </c>
      <c r="B79" s="264">
        <v>91995</v>
      </c>
      <c r="C79" s="271" t="s">
        <v>744</v>
      </c>
      <c r="D79" s="266" t="s">
        <v>615</v>
      </c>
      <c r="E79" s="267">
        <f>11</f>
        <v>11</v>
      </c>
      <c r="F79" s="319"/>
      <c r="G79" s="319"/>
      <c r="H79" s="320">
        <f t="shared" si="49"/>
        <v>0</v>
      </c>
      <c r="I79" s="320">
        <f t="shared" si="50"/>
        <v>0</v>
      </c>
      <c r="J79" s="320">
        <f t="shared" si="51"/>
        <v>0</v>
      </c>
      <c r="K79" s="320">
        <f t="shared" si="52"/>
        <v>0</v>
      </c>
      <c r="L79" s="320"/>
      <c r="M79" s="355"/>
      <c r="N79" s="356"/>
      <c r="O79" s="357"/>
      <c r="P79" s="356"/>
      <c r="Q79" s="382"/>
      <c r="R79" s="356"/>
      <c r="S79" s="387"/>
      <c r="T79" s="383"/>
      <c r="U79" s="384"/>
      <c r="V79" s="385"/>
      <c r="W79" s="386"/>
      <c r="X79" s="386"/>
      <c r="Y79" s="355"/>
      <c r="Z79" s="355"/>
      <c r="AA79" s="355"/>
      <c r="AB79" s="355"/>
      <c r="AC79" s="355"/>
      <c r="AD79" s="355"/>
      <c r="AE79" s="355"/>
      <c r="AF79" s="355"/>
      <c r="AG79" s="355"/>
      <c r="AH79" s="355"/>
      <c r="AI79" s="355"/>
      <c r="AJ79" s="401"/>
      <c r="AK79" s="401"/>
    </row>
    <row r="80" s="288" customFormat="1" ht="30" spans="1:37">
      <c r="A80" s="280" t="s">
        <v>745</v>
      </c>
      <c r="B80" s="264">
        <v>92001</v>
      </c>
      <c r="C80" s="271" t="s">
        <v>746</v>
      </c>
      <c r="D80" s="266" t="s">
        <v>615</v>
      </c>
      <c r="E80" s="267">
        <f>9+21+14+15+19+19+8+4</f>
        <v>109</v>
      </c>
      <c r="F80" s="319"/>
      <c r="G80" s="319"/>
      <c r="H80" s="320">
        <f t="shared" si="49"/>
        <v>0</v>
      </c>
      <c r="I80" s="320">
        <f t="shared" si="50"/>
        <v>0</v>
      </c>
      <c r="J80" s="320">
        <f t="shared" si="51"/>
        <v>0</v>
      </c>
      <c r="K80" s="320">
        <f t="shared" si="52"/>
        <v>0</v>
      </c>
      <c r="L80" s="320"/>
      <c r="M80" s="355"/>
      <c r="N80" s="356"/>
      <c r="O80" s="357"/>
      <c r="P80" s="356"/>
      <c r="Q80" s="382"/>
      <c r="R80" s="356"/>
      <c r="S80" s="387"/>
      <c r="T80" s="383"/>
      <c r="U80" s="384"/>
      <c r="V80" s="385"/>
      <c r="W80" s="386"/>
      <c r="X80" s="386"/>
      <c r="Y80" s="355"/>
      <c r="Z80" s="355"/>
      <c r="AA80" s="355"/>
      <c r="AB80" s="355"/>
      <c r="AC80" s="355"/>
      <c r="AD80" s="355"/>
      <c r="AE80" s="355"/>
      <c r="AF80" s="355"/>
      <c r="AG80" s="355"/>
      <c r="AH80" s="355"/>
      <c r="AI80" s="355"/>
      <c r="AJ80" s="401"/>
      <c r="AK80" s="401"/>
    </row>
    <row r="81" s="288" customFormat="1" ht="30" spans="1:37">
      <c r="A81" s="280" t="s">
        <v>747</v>
      </c>
      <c r="B81" s="264">
        <v>92019</v>
      </c>
      <c r="C81" s="271" t="s">
        <v>748</v>
      </c>
      <c r="D81" s="266" t="s">
        <v>615</v>
      </c>
      <c r="E81" s="267">
        <f>3+5+10+2+2+2</f>
        <v>24</v>
      </c>
      <c r="F81" s="319"/>
      <c r="G81" s="319"/>
      <c r="H81" s="320">
        <f t="shared" si="49"/>
        <v>0</v>
      </c>
      <c r="I81" s="320">
        <f t="shared" si="50"/>
        <v>0</v>
      </c>
      <c r="J81" s="320">
        <f t="shared" si="51"/>
        <v>0</v>
      </c>
      <c r="K81" s="320">
        <f t="shared" si="52"/>
        <v>0</v>
      </c>
      <c r="L81" s="320"/>
      <c r="M81" s="355"/>
      <c r="N81" s="356"/>
      <c r="O81" s="357"/>
      <c r="P81" s="356"/>
      <c r="Q81" s="382"/>
      <c r="R81" s="356"/>
      <c r="S81" s="387"/>
      <c r="T81" s="383"/>
      <c r="U81" s="384"/>
      <c r="V81" s="385"/>
      <c r="W81" s="386"/>
      <c r="X81" s="386"/>
      <c r="Y81" s="355"/>
      <c r="Z81" s="355"/>
      <c r="AA81" s="355"/>
      <c r="AB81" s="355"/>
      <c r="AC81" s="355"/>
      <c r="AD81" s="355"/>
      <c r="AE81" s="355"/>
      <c r="AF81" s="355"/>
      <c r="AG81" s="355"/>
      <c r="AH81" s="355"/>
      <c r="AI81" s="355"/>
      <c r="AJ81" s="401"/>
      <c r="AK81" s="401"/>
    </row>
    <row r="82" s="288" customFormat="1" ht="30" spans="1:37">
      <c r="A82" s="280" t="s">
        <v>749</v>
      </c>
      <c r="B82" s="264">
        <v>92021</v>
      </c>
      <c r="C82" s="271" t="s">
        <v>750</v>
      </c>
      <c r="D82" s="266" t="s">
        <v>615</v>
      </c>
      <c r="E82" s="267">
        <f>4+4+6+2+2+2</f>
        <v>20</v>
      </c>
      <c r="F82" s="319"/>
      <c r="G82" s="319"/>
      <c r="H82" s="320">
        <f t="shared" si="49"/>
        <v>0</v>
      </c>
      <c r="I82" s="320">
        <f t="shared" si="50"/>
        <v>0</v>
      </c>
      <c r="J82" s="320">
        <f t="shared" si="51"/>
        <v>0</v>
      </c>
      <c r="K82" s="320">
        <f t="shared" si="52"/>
        <v>0</v>
      </c>
      <c r="L82" s="320"/>
      <c r="M82" s="355"/>
      <c r="N82" s="356"/>
      <c r="O82" s="357"/>
      <c r="P82" s="356"/>
      <c r="Q82" s="382"/>
      <c r="R82" s="356"/>
      <c r="S82" s="387"/>
      <c r="T82" s="383"/>
      <c r="U82" s="384"/>
      <c r="V82" s="385"/>
      <c r="W82" s="386"/>
      <c r="X82" s="386"/>
      <c r="Y82" s="355"/>
      <c r="Z82" s="355"/>
      <c r="AA82" s="355"/>
      <c r="AB82" s="355"/>
      <c r="AC82" s="355"/>
      <c r="AD82" s="355"/>
      <c r="AE82" s="355"/>
      <c r="AF82" s="355"/>
      <c r="AG82" s="355"/>
      <c r="AH82" s="355"/>
      <c r="AI82" s="355"/>
      <c r="AJ82" s="401"/>
      <c r="AK82" s="401"/>
    </row>
    <row r="83" s="288" customFormat="1" spans="1:37">
      <c r="A83" s="280" t="s">
        <v>751</v>
      </c>
      <c r="B83" s="264">
        <v>98307</v>
      </c>
      <c r="C83" s="271" t="s">
        <v>752</v>
      </c>
      <c r="D83" s="266" t="s">
        <v>615</v>
      </c>
      <c r="E83" s="267">
        <f>4+33+51+49+39+65+28</f>
        <v>269</v>
      </c>
      <c r="F83" s="319"/>
      <c r="G83" s="319"/>
      <c r="H83" s="320">
        <f t="shared" ref="H83:H91" si="53">IF(E83="","",F83+G83)</f>
        <v>0</v>
      </c>
      <c r="I83" s="320">
        <f t="shared" ref="I83:I91" si="54">IF(E83="","",TRUNC((E83*F83),2))</f>
        <v>0</v>
      </c>
      <c r="J83" s="320">
        <f t="shared" ref="J83:J91" si="55">IF(E83="","",TRUNC((E83*G83),2))</f>
        <v>0</v>
      </c>
      <c r="K83" s="320">
        <f t="shared" ref="K83:K91" si="56">IF(E83="","",TRUNC((I83+J83),2))</f>
        <v>0</v>
      </c>
      <c r="L83" s="320"/>
      <c r="M83" s="355"/>
      <c r="N83" s="356"/>
      <c r="O83" s="357"/>
      <c r="P83" s="356"/>
      <c r="Q83" s="382"/>
      <c r="R83" s="356"/>
      <c r="S83" s="387"/>
      <c r="T83" s="383"/>
      <c r="U83" s="384"/>
      <c r="V83" s="385"/>
      <c r="W83" s="386"/>
      <c r="X83" s="386"/>
      <c r="Y83" s="355"/>
      <c r="Z83" s="355"/>
      <c r="AA83" s="355"/>
      <c r="AB83" s="355"/>
      <c r="AC83" s="355"/>
      <c r="AD83" s="355"/>
      <c r="AE83" s="355"/>
      <c r="AF83" s="355"/>
      <c r="AG83" s="355"/>
      <c r="AH83" s="355"/>
      <c r="AI83" s="355"/>
      <c r="AJ83" s="401"/>
      <c r="AK83" s="401"/>
    </row>
    <row r="84" s="288" customFormat="1" ht="30" spans="1:37">
      <c r="A84" s="280" t="s">
        <v>753</v>
      </c>
      <c r="B84" s="264" t="s">
        <v>754</v>
      </c>
      <c r="C84" s="271" t="s">
        <v>755</v>
      </c>
      <c r="D84" s="266" t="s">
        <v>615</v>
      </c>
      <c r="E84" s="267">
        <f>1+7+4+6+7+19+14</f>
        <v>58</v>
      </c>
      <c r="F84" s="319"/>
      <c r="G84" s="319"/>
      <c r="H84" s="320">
        <f t="shared" si="53"/>
        <v>0</v>
      </c>
      <c r="I84" s="320">
        <f t="shared" si="54"/>
        <v>0</v>
      </c>
      <c r="J84" s="320">
        <f t="shared" si="55"/>
        <v>0</v>
      </c>
      <c r="K84" s="320">
        <f t="shared" si="56"/>
        <v>0</v>
      </c>
      <c r="L84" s="320"/>
      <c r="M84" s="355"/>
      <c r="N84" s="356"/>
      <c r="O84" s="357"/>
      <c r="P84" s="356"/>
      <c r="Q84" s="382"/>
      <c r="R84" s="356"/>
      <c r="S84" s="387"/>
      <c r="T84" s="383"/>
      <c r="U84" s="384"/>
      <c r="V84" s="385"/>
      <c r="W84" s="386"/>
      <c r="X84" s="386"/>
      <c r="Y84" s="355"/>
      <c r="Z84" s="355"/>
      <c r="AA84" s="355"/>
      <c r="AB84" s="355"/>
      <c r="AC84" s="355"/>
      <c r="AD84" s="355"/>
      <c r="AE84" s="355"/>
      <c r="AF84" s="355"/>
      <c r="AG84" s="355"/>
      <c r="AH84" s="355"/>
      <c r="AI84" s="355"/>
      <c r="AJ84" s="401"/>
      <c r="AK84" s="401"/>
    </row>
    <row r="85" s="288" customFormat="1" ht="30" spans="1:37">
      <c r="A85" s="280" t="s">
        <v>756</v>
      </c>
      <c r="B85" s="264" t="s">
        <v>757</v>
      </c>
      <c r="C85" s="271" t="s">
        <v>758</v>
      </c>
      <c r="D85" s="266" t="s">
        <v>615</v>
      </c>
      <c r="E85" s="267">
        <f>3+5+10+2+2+2</f>
        <v>24</v>
      </c>
      <c r="F85" s="319"/>
      <c r="G85" s="319"/>
      <c r="H85" s="320">
        <f t="shared" si="53"/>
        <v>0</v>
      </c>
      <c r="I85" s="320">
        <f t="shared" si="54"/>
        <v>0</v>
      </c>
      <c r="J85" s="320">
        <f t="shared" si="55"/>
        <v>0</v>
      </c>
      <c r="K85" s="320">
        <f t="shared" si="56"/>
        <v>0</v>
      </c>
      <c r="L85" s="320"/>
      <c r="M85" s="355"/>
      <c r="N85" s="356"/>
      <c r="O85" s="357"/>
      <c r="P85" s="356"/>
      <c r="Q85" s="382"/>
      <c r="R85" s="356"/>
      <c r="S85" s="387"/>
      <c r="T85" s="383"/>
      <c r="U85" s="384"/>
      <c r="V85" s="385"/>
      <c r="W85" s="386"/>
      <c r="X85" s="386"/>
      <c r="Y85" s="355"/>
      <c r="Z85" s="355"/>
      <c r="AA85" s="355"/>
      <c r="AB85" s="355"/>
      <c r="AC85" s="355"/>
      <c r="AD85" s="355"/>
      <c r="AE85" s="355"/>
      <c r="AF85" s="355"/>
      <c r="AG85" s="355"/>
      <c r="AH85" s="355"/>
      <c r="AI85" s="355"/>
      <c r="AJ85" s="401"/>
      <c r="AK85" s="401"/>
    </row>
    <row r="86" s="288" customFormat="1" ht="30" spans="1:37">
      <c r="A86" s="280" t="s">
        <v>759</v>
      </c>
      <c r="B86" s="264" t="s">
        <v>760</v>
      </c>
      <c r="C86" s="271" t="s">
        <v>761</v>
      </c>
      <c r="D86" s="266" t="s">
        <v>615</v>
      </c>
      <c r="E86" s="267">
        <f>4+4+6+2+2+2</f>
        <v>20</v>
      </c>
      <c r="F86" s="319"/>
      <c r="G86" s="319"/>
      <c r="H86" s="320">
        <f t="shared" si="53"/>
        <v>0</v>
      </c>
      <c r="I86" s="320">
        <f t="shared" si="54"/>
        <v>0</v>
      </c>
      <c r="J86" s="320">
        <f t="shared" si="55"/>
        <v>0</v>
      </c>
      <c r="K86" s="320">
        <f t="shared" si="56"/>
        <v>0</v>
      </c>
      <c r="L86" s="320"/>
      <c r="M86" s="355"/>
      <c r="N86" s="356"/>
      <c r="O86" s="357"/>
      <c r="P86" s="356"/>
      <c r="Q86" s="382"/>
      <c r="R86" s="356"/>
      <c r="S86" s="387"/>
      <c r="T86" s="383"/>
      <c r="U86" s="384"/>
      <c r="V86" s="385"/>
      <c r="W86" s="386"/>
      <c r="X86" s="386"/>
      <c r="Y86" s="355"/>
      <c r="Z86" s="355"/>
      <c r="AA86" s="355"/>
      <c r="AB86" s="355"/>
      <c r="AC86" s="355"/>
      <c r="AD86" s="355"/>
      <c r="AE86" s="355"/>
      <c r="AF86" s="355"/>
      <c r="AG86" s="355"/>
      <c r="AH86" s="355"/>
      <c r="AI86" s="355"/>
      <c r="AJ86" s="401"/>
      <c r="AK86" s="401"/>
    </row>
    <row r="87" s="288" customFormat="1" ht="30" spans="1:37">
      <c r="A87" s="280" t="s">
        <v>762</v>
      </c>
      <c r="B87" s="264" t="s">
        <v>763</v>
      </c>
      <c r="C87" s="271" t="s">
        <v>764</v>
      </c>
      <c r="D87" s="266" t="s">
        <v>615</v>
      </c>
      <c r="E87" s="267">
        <v>70</v>
      </c>
      <c r="F87" s="319"/>
      <c r="G87" s="319"/>
      <c r="H87" s="320">
        <f t="shared" si="53"/>
        <v>0</v>
      </c>
      <c r="I87" s="320">
        <f t="shared" si="54"/>
        <v>0</v>
      </c>
      <c r="J87" s="320">
        <f t="shared" si="55"/>
        <v>0</v>
      </c>
      <c r="K87" s="320">
        <f t="shared" si="56"/>
        <v>0</v>
      </c>
      <c r="L87" s="320"/>
      <c r="M87" s="355"/>
      <c r="N87" s="356"/>
      <c r="O87" s="357"/>
      <c r="P87" s="356"/>
      <c r="Q87" s="382"/>
      <c r="R87" s="356"/>
      <c r="S87" s="387"/>
      <c r="T87" s="383"/>
      <c r="U87" s="384"/>
      <c r="V87" s="385"/>
      <c r="W87" s="386"/>
      <c r="X87" s="386"/>
      <c r="Y87" s="355"/>
      <c r="Z87" s="355"/>
      <c r="AA87" s="355"/>
      <c r="AB87" s="355"/>
      <c r="AC87" s="355"/>
      <c r="AD87" s="355"/>
      <c r="AE87" s="355"/>
      <c r="AF87" s="355"/>
      <c r="AG87" s="355"/>
      <c r="AH87" s="355"/>
      <c r="AI87" s="355"/>
      <c r="AJ87" s="401"/>
      <c r="AK87" s="401"/>
    </row>
    <row r="88" s="288" customFormat="1" ht="30" spans="1:37">
      <c r="A88" s="280" t="s">
        <v>765</v>
      </c>
      <c r="B88" s="264" t="s">
        <v>766</v>
      </c>
      <c r="C88" s="271" t="s">
        <v>767</v>
      </c>
      <c r="D88" s="266" t="s">
        <v>615</v>
      </c>
      <c r="E88" s="267">
        <v>20</v>
      </c>
      <c r="F88" s="319"/>
      <c r="G88" s="319"/>
      <c r="H88" s="320">
        <f t="shared" si="53"/>
        <v>0</v>
      </c>
      <c r="I88" s="320">
        <f t="shared" si="54"/>
        <v>0</v>
      </c>
      <c r="J88" s="320">
        <f t="shared" si="55"/>
        <v>0</v>
      </c>
      <c r="K88" s="320">
        <f t="shared" si="56"/>
        <v>0</v>
      </c>
      <c r="L88" s="320"/>
      <c r="M88" s="355"/>
      <c r="N88" s="356"/>
      <c r="O88" s="357"/>
      <c r="P88" s="356"/>
      <c r="Q88" s="382"/>
      <c r="R88" s="356"/>
      <c r="S88" s="387"/>
      <c r="T88" s="383"/>
      <c r="U88" s="384"/>
      <c r="V88" s="385"/>
      <c r="W88" s="386"/>
      <c r="X88" s="386"/>
      <c r="Y88" s="355"/>
      <c r="Z88" s="355"/>
      <c r="AA88" s="355"/>
      <c r="AB88" s="355"/>
      <c r="AC88" s="355"/>
      <c r="AD88" s="355"/>
      <c r="AE88" s="355"/>
      <c r="AF88" s="355"/>
      <c r="AG88" s="355"/>
      <c r="AH88" s="355"/>
      <c r="AI88" s="355"/>
      <c r="AJ88" s="401"/>
      <c r="AK88" s="401"/>
    </row>
    <row r="89" s="288" customFormat="1" ht="30" spans="1:37">
      <c r="A89" s="280" t="s">
        <v>768</v>
      </c>
      <c r="B89" s="264" t="s">
        <v>769</v>
      </c>
      <c r="C89" s="271" t="s">
        <v>770</v>
      </c>
      <c r="D89" s="266" t="s">
        <v>615</v>
      </c>
      <c r="E89" s="267">
        <f>44+42+88+88+70+95+86+72+2</f>
        <v>587</v>
      </c>
      <c r="F89" s="319"/>
      <c r="G89" s="319"/>
      <c r="H89" s="320">
        <f t="shared" si="53"/>
        <v>0</v>
      </c>
      <c r="I89" s="320">
        <f t="shared" si="54"/>
        <v>0</v>
      </c>
      <c r="J89" s="320">
        <f t="shared" si="55"/>
        <v>0</v>
      </c>
      <c r="K89" s="320">
        <f t="shared" si="56"/>
        <v>0</v>
      </c>
      <c r="L89" s="320"/>
      <c r="M89" s="355"/>
      <c r="N89" s="356"/>
      <c r="O89" s="357"/>
      <c r="P89" s="356"/>
      <c r="Q89" s="382"/>
      <c r="R89" s="356"/>
      <c r="S89" s="387"/>
      <c r="T89" s="383"/>
      <c r="U89" s="384"/>
      <c r="V89" s="385"/>
      <c r="W89" s="386"/>
      <c r="X89" s="386"/>
      <c r="Y89" s="355"/>
      <c r="Z89" s="355"/>
      <c r="AA89" s="355"/>
      <c r="AB89" s="355"/>
      <c r="AC89" s="355"/>
      <c r="AD89" s="355"/>
      <c r="AE89" s="355"/>
      <c r="AF89" s="355"/>
      <c r="AG89" s="355"/>
      <c r="AH89" s="355"/>
      <c r="AI89" s="355"/>
      <c r="AJ89" s="401"/>
      <c r="AK89" s="401"/>
    </row>
    <row r="90" s="288" customFormat="1" ht="30" spans="1:37">
      <c r="A90" s="280" t="s">
        <v>771</v>
      </c>
      <c r="B90" s="264">
        <v>103782</v>
      </c>
      <c r="C90" s="271" t="s">
        <v>772</v>
      </c>
      <c r="D90" s="266" t="s">
        <v>615</v>
      </c>
      <c r="E90" s="267">
        <f>10+6+10+10+10+10+10+5+15</f>
        <v>86</v>
      </c>
      <c r="F90" s="319"/>
      <c r="G90" s="319"/>
      <c r="H90" s="320">
        <f t="shared" si="53"/>
        <v>0</v>
      </c>
      <c r="I90" s="320">
        <f t="shared" si="54"/>
        <v>0</v>
      </c>
      <c r="J90" s="320">
        <f t="shared" si="55"/>
        <v>0</v>
      </c>
      <c r="K90" s="320">
        <f t="shared" si="56"/>
        <v>0</v>
      </c>
      <c r="L90" s="320"/>
      <c r="M90" s="355"/>
      <c r="N90" s="356"/>
      <c r="O90" s="357"/>
      <c r="P90" s="356"/>
      <c r="Q90" s="382"/>
      <c r="R90" s="356"/>
      <c r="S90" s="387"/>
      <c r="T90" s="383"/>
      <c r="U90" s="384"/>
      <c r="V90" s="385"/>
      <c r="W90" s="386"/>
      <c r="X90" s="386"/>
      <c r="Y90" s="355"/>
      <c r="Z90" s="355"/>
      <c r="AA90" s="355"/>
      <c r="AB90" s="355"/>
      <c r="AC90" s="355"/>
      <c r="AD90" s="355"/>
      <c r="AE90" s="355"/>
      <c r="AF90" s="355"/>
      <c r="AG90" s="355"/>
      <c r="AH90" s="355"/>
      <c r="AI90" s="355"/>
      <c r="AJ90" s="401"/>
      <c r="AK90" s="401"/>
    </row>
    <row r="91" s="288" customFormat="1" spans="1:37">
      <c r="A91" s="280" t="s">
        <v>773</v>
      </c>
      <c r="B91" s="264" t="s">
        <v>774</v>
      </c>
      <c r="C91" s="271" t="s">
        <v>775</v>
      </c>
      <c r="D91" s="266" t="s">
        <v>615</v>
      </c>
      <c r="E91" s="267">
        <v>1</v>
      </c>
      <c r="F91" s="319"/>
      <c r="G91" s="319"/>
      <c r="H91" s="320">
        <f t="shared" si="53"/>
        <v>0</v>
      </c>
      <c r="I91" s="320">
        <f t="shared" si="54"/>
        <v>0</v>
      </c>
      <c r="J91" s="320">
        <f t="shared" si="55"/>
        <v>0</v>
      </c>
      <c r="K91" s="320">
        <f t="shared" si="56"/>
        <v>0</v>
      </c>
      <c r="L91" s="320"/>
      <c r="M91" s="355"/>
      <c r="N91" s="356"/>
      <c r="O91" s="357"/>
      <c r="P91" s="356"/>
      <c r="Q91" s="382"/>
      <c r="R91" s="356"/>
      <c r="S91" s="387"/>
      <c r="T91" s="383"/>
      <c r="U91" s="384"/>
      <c r="V91" s="385"/>
      <c r="W91" s="386"/>
      <c r="X91" s="386"/>
      <c r="Y91" s="355"/>
      <c r="Z91" s="355"/>
      <c r="AA91" s="355"/>
      <c r="AB91" s="355"/>
      <c r="AC91" s="355"/>
      <c r="AD91" s="355"/>
      <c r="AE91" s="355"/>
      <c r="AF91" s="355"/>
      <c r="AG91" s="355"/>
      <c r="AH91" s="355"/>
      <c r="AI91" s="355"/>
      <c r="AJ91" s="401"/>
      <c r="AK91" s="401"/>
    </row>
    <row r="92" s="288" customFormat="1" ht="30" spans="1:37">
      <c r="A92" s="280" t="s">
        <v>776</v>
      </c>
      <c r="B92" s="264">
        <v>93653</v>
      </c>
      <c r="C92" s="271" t="s">
        <v>777</v>
      </c>
      <c r="D92" s="266" t="s">
        <v>615</v>
      </c>
      <c r="E92" s="267">
        <f>3+(6*4)+3</f>
        <v>30</v>
      </c>
      <c r="F92" s="319"/>
      <c r="G92" s="319"/>
      <c r="H92" s="320">
        <f t="shared" ref="H92:H101" si="57">IF(E92="","",F92+G92)</f>
        <v>0</v>
      </c>
      <c r="I92" s="320">
        <f t="shared" ref="I92:I101" si="58">IF(E92="","",TRUNC((E92*F92),2))</f>
        <v>0</v>
      </c>
      <c r="J92" s="320">
        <f t="shared" ref="J92:J101" si="59">IF(E92="","",TRUNC((E92*G92),2))</f>
        <v>0</v>
      </c>
      <c r="K92" s="320">
        <f t="shared" ref="K92:K101" si="60">IF(E92="","",TRUNC((I92+J92),2))</f>
        <v>0</v>
      </c>
      <c r="L92" s="320"/>
      <c r="M92" s="355"/>
      <c r="N92" s="356"/>
      <c r="O92" s="357"/>
      <c r="P92" s="356"/>
      <c r="Q92" s="382"/>
      <c r="R92" s="356"/>
      <c r="S92" s="387"/>
      <c r="T92" s="383"/>
      <c r="U92" s="384"/>
      <c r="V92" s="385"/>
      <c r="W92" s="386"/>
      <c r="X92" s="386"/>
      <c r="Y92" s="355"/>
      <c r="Z92" s="355"/>
      <c r="AA92" s="355"/>
      <c r="AB92" s="355"/>
      <c r="AC92" s="355"/>
      <c r="AD92" s="355"/>
      <c r="AE92" s="355"/>
      <c r="AF92" s="355"/>
      <c r="AG92" s="355"/>
      <c r="AH92" s="355"/>
      <c r="AI92" s="355"/>
      <c r="AJ92" s="401"/>
      <c r="AK92" s="401"/>
    </row>
    <row r="93" s="288" customFormat="1" ht="30" spans="1:37">
      <c r="A93" s="280" t="s">
        <v>778</v>
      </c>
      <c r="B93" s="264">
        <v>93654</v>
      </c>
      <c r="C93" s="271" t="s">
        <v>779</v>
      </c>
      <c r="D93" s="266" t="s">
        <v>615</v>
      </c>
      <c r="E93" s="267">
        <f>4+9+23+22+25+23+23+11</f>
        <v>140</v>
      </c>
      <c r="F93" s="319"/>
      <c r="G93" s="319"/>
      <c r="H93" s="320">
        <f t="shared" si="57"/>
        <v>0</v>
      </c>
      <c r="I93" s="320">
        <f t="shared" si="58"/>
        <v>0</v>
      </c>
      <c r="J93" s="320">
        <f t="shared" si="59"/>
        <v>0</v>
      </c>
      <c r="K93" s="320">
        <f t="shared" si="60"/>
        <v>0</v>
      </c>
      <c r="L93" s="320"/>
      <c r="M93" s="355"/>
      <c r="N93" s="356"/>
      <c r="O93" s="357"/>
      <c r="P93" s="356"/>
      <c r="Q93" s="382"/>
      <c r="R93" s="356"/>
      <c r="S93" s="387"/>
      <c r="T93" s="383"/>
      <c r="U93" s="384"/>
      <c r="V93" s="385"/>
      <c r="W93" s="386"/>
      <c r="X93" s="386"/>
      <c r="Y93" s="355"/>
      <c r="Z93" s="355"/>
      <c r="AA93" s="355"/>
      <c r="AB93" s="355"/>
      <c r="AC93" s="355"/>
      <c r="AD93" s="355"/>
      <c r="AE93" s="355"/>
      <c r="AF93" s="355"/>
      <c r="AG93" s="355"/>
      <c r="AH93" s="355"/>
      <c r="AI93" s="355"/>
      <c r="AJ93" s="401"/>
      <c r="AK93" s="401"/>
    </row>
    <row r="94" s="288" customFormat="1" ht="30" spans="1:37">
      <c r="A94" s="280" t="s">
        <v>780</v>
      </c>
      <c r="B94" s="264">
        <v>93655</v>
      </c>
      <c r="C94" s="271" t="s">
        <v>781</v>
      </c>
      <c r="D94" s="266" t="s">
        <v>615</v>
      </c>
      <c r="E94" s="267">
        <f>6+3+7+3+6+6+6+2</f>
        <v>39</v>
      </c>
      <c r="F94" s="319"/>
      <c r="G94" s="319"/>
      <c r="H94" s="320">
        <f t="shared" si="57"/>
        <v>0</v>
      </c>
      <c r="I94" s="320">
        <f t="shared" si="58"/>
        <v>0</v>
      </c>
      <c r="J94" s="320">
        <f t="shared" si="59"/>
        <v>0</v>
      </c>
      <c r="K94" s="320">
        <f t="shared" si="60"/>
        <v>0</v>
      </c>
      <c r="L94" s="320"/>
      <c r="M94" s="355"/>
      <c r="N94" s="356"/>
      <c r="O94" s="357"/>
      <c r="P94" s="356"/>
      <c r="Q94" s="382"/>
      <c r="R94" s="356"/>
      <c r="S94" s="387"/>
      <c r="T94" s="383"/>
      <c r="U94" s="384"/>
      <c r="V94" s="385"/>
      <c r="W94" s="386"/>
      <c r="X94" s="386"/>
      <c r="Y94" s="355"/>
      <c r="Z94" s="355"/>
      <c r="AA94" s="355"/>
      <c r="AB94" s="355"/>
      <c r="AC94" s="355"/>
      <c r="AD94" s="355"/>
      <c r="AE94" s="355"/>
      <c r="AF94" s="355"/>
      <c r="AG94" s="355"/>
      <c r="AH94" s="355"/>
      <c r="AI94" s="355"/>
      <c r="AJ94" s="401"/>
      <c r="AK94" s="401"/>
    </row>
    <row r="95" s="288" customFormat="1" ht="30" spans="1:37">
      <c r="A95" s="280" t="s">
        <v>782</v>
      </c>
      <c r="B95" s="264">
        <v>93656</v>
      </c>
      <c r="C95" s="271" t="s">
        <v>783</v>
      </c>
      <c r="D95" s="266" t="s">
        <v>615</v>
      </c>
      <c r="E95" s="267">
        <f>1+3+2+2+1+1</f>
        <v>10</v>
      </c>
      <c r="F95" s="319"/>
      <c r="G95" s="319"/>
      <c r="H95" s="320">
        <f t="shared" si="57"/>
        <v>0</v>
      </c>
      <c r="I95" s="320">
        <f t="shared" si="58"/>
        <v>0</v>
      </c>
      <c r="J95" s="320">
        <f t="shared" si="59"/>
        <v>0</v>
      </c>
      <c r="K95" s="320">
        <f t="shared" si="60"/>
        <v>0</v>
      </c>
      <c r="L95" s="320"/>
      <c r="M95" s="355"/>
      <c r="N95" s="356"/>
      <c r="O95" s="357"/>
      <c r="P95" s="356"/>
      <c r="Q95" s="382"/>
      <c r="R95" s="356"/>
      <c r="S95" s="387"/>
      <c r="T95" s="383"/>
      <c r="U95" s="384"/>
      <c r="V95" s="385"/>
      <c r="W95" s="386"/>
      <c r="X95" s="386"/>
      <c r="Y95" s="355"/>
      <c r="Z95" s="355"/>
      <c r="AA95" s="355"/>
      <c r="AB95" s="355"/>
      <c r="AC95" s="355"/>
      <c r="AD95" s="355"/>
      <c r="AE95" s="355"/>
      <c r="AF95" s="355"/>
      <c r="AG95" s="355"/>
      <c r="AH95" s="355"/>
      <c r="AI95" s="355"/>
      <c r="AJ95" s="401"/>
      <c r="AK95" s="401"/>
    </row>
    <row r="96" s="288" customFormat="1" ht="30" spans="1:37">
      <c r="A96" s="280" t="s">
        <v>784</v>
      </c>
      <c r="B96" s="264">
        <v>101895</v>
      </c>
      <c r="C96" s="271" t="s">
        <v>785</v>
      </c>
      <c r="D96" s="266" t="s">
        <v>615</v>
      </c>
      <c r="E96" s="267">
        <v>1</v>
      </c>
      <c r="F96" s="319"/>
      <c r="G96" s="319"/>
      <c r="H96" s="320">
        <f t="shared" si="57"/>
        <v>0</v>
      </c>
      <c r="I96" s="320">
        <f t="shared" si="58"/>
        <v>0</v>
      </c>
      <c r="J96" s="320">
        <f t="shared" si="59"/>
        <v>0</v>
      </c>
      <c r="K96" s="320">
        <f t="shared" si="60"/>
        <v>0</v>
      </c>
      <c r="L96" s="320"/>
      <c r="M96" s="355"/>
      <c r="N96" s="356"/>
      <c r="O96" s="357"/>
      <c r="P96" s="356"/>
      <c r="Q96" s="382"/>
      <c r="R96" s="356"/>
      <c r="S96" s="387"/>
      <c r="T96" s="383"/>
      <c r="U96" s="384"/>
      <c r="V96" s="385"/>
      <c r="W96" s="386"/>
      <c r="X96" s="386"/>
      <c r="Y96" s="355"/>
      <c r="Z96" s="355"/>
      <c r="AA96" s="355"/>
      <c r="AB96" s="355"/>
      <c r="AC96" s="355"/>
      <c r="AD96" s="355"/>
      <c r="AE96" s="355"/>
      <c r="AF96" s="355"/>
      <c r="AG96" s="355"/>
      <c r="AH96" s="355"/>
      <c r="AI96" s="355"/>
      <c r="AJ96" s="401"/>
      <c r="AK96" s="401"/>
    </row>
    <row r="97" s="288" customFormat="1" ht="30" spans="1:37">
      <c r="A97" s="280" t="s">
        <v>786</v>
      </c>
      <c r="B97" s="264">
        <v>93664</v>
      </c>
      <c r="C97" s="271" t="s">
        <v>787</v>
      </c>
      <c r="D97" s="266" t="s">
        <v>615</v>
      </c>
      <c r="E97" s="267">
        <v>6</v>
      </c>
      <c r="F97" s="319"/>
      <c r="G97" s="319"/>
      <c r="H97" s="320">
        <f t="shared" si="57"/>
        <v>0</v>
      </c>
      <c r="I97" s="320">
        <f t="shared" si="58"/>
        <v>0</v>
      </c>
      <c r="J97" s="320">
        <f t="shared" si="59"/>
        <v>0</v>
      </c>
      <c r="K97" s="320">
        <f t="shared" si="60"/>
        <v>0</v>
      </c>
      <c r="L97" s="320"/>
      <c r="M97" s="368"/>
      <c r="N97" s="356"/>
      <c r="O97" s="357"/>
      <c r="P97" s="356"/>
      <c r="Q97" s="382"/>
      <c r="R97" s="356"/>
      <c r="S97" s="387"/>
      <c r="T97" s="383"/>
      <c r="U97" s="384"/>
      <c r="V97" s="385"/>
      <c r="W97" s="386"/>
      <c r="X97" s="386"/>
      <c r="Y97" s="355"/>
      <c r="Z97" s="355"/>
      <c r="AA97" s="355"/>
      <c r="AB97" s="355"/>
      <c r="AC97" s="355"/>
      <c r="AD97" s="355"/>
      <c r="AE97" s="355"/>
      <c r="AF97" s="355"/>
      <c r="AG97" s="355"/>
      <c r="AH97" s="355"/>
      <c r="AI97" s="355"/>
      <c r="AJ97" s="401"/>
      <c r="AK97" s="401"/>
    </row>
    <row r="98" s="288" customFormat="1" spans="1:37">
      <c r="A98" s="280" t="s">
        <v>788</v>
      </c>
      <c r="B98" s="264" t="s">
        <v>789</v>
      </c>
      <c r="C98" s="271" t="s">
        <v>790</v>
      </c>
      <c r="D98" s="266" t="s">
        <v>615</v>
      </c>
      <c r="E98" s="267">
        <v>1</v>
      </c>
      <c r="F98" s="319"/>
      <c r="G98" s="319"/>
      <c r="H98" s="320">
        <f t="shared" si="57"/>
        <v>0</v>
      </c>
      <c r="I98" s="320">
        <f t="shared" si="58"/>
        <v>0</v>
      </c>
      <c r="J98" s="320">
        <f t="shared" si="59"/>
        <v>0</v>
      </c>
      <c r="K98" s="320">
        <f t="shared" si="60"/>
        <v>0</v>
      </c>
      <c r="L98" s="320"/>
      <c r="M98" s="355"/>
      <c r="N98" s="356"/>
      <c r="O98" s="357"/>
      <c r="P98" s="356"/>
      <c r="Q98" s="382"/>
      <c r="R98" s="356"/>
      <c r="S98" s="387"/>
      <c r="T98" s="383"/>
      <c r="U98" s="384"/>
      <c r="V98" s="385"/>
      <c r="W98" s="386"/>
      <c r="X98" s="386"/>
      <c r="Y98" s="355"/>
      <c r="Z98" s="355"/>
      <c r="AA98" s="355"/>
      <c r="AB98" s="355"/>
      <c r="AC98" s="355"/>
      <c r="AD98" s="355"/>
      <c r="AE98" s="355"/>
      <c r="AF98" s="355"/>
      <c r="AG98" s="355"/>
      <c r="AH98" s="355"/>
      <c r="AI98" s="355"/>
      <c r="AJ98" s="401"/>
      <c r="AK98" s="401"/>
    </row>
    <row r="99" s="288" customFormat="1" spans="1:37">
      <c r="A99" s="280" t="s">
        <v>791</v>
      </c>
      <c r="B99" s="264" t="s">
        <v>792</v>
      </c>
      <c r="C99" s="271" t="s">
        <v>793</v>
      </c>
      <c r="D99" s="266" t="s">
        <v>615</v>
      </c>
      <c r="E99" s="267">
        <v>24</v>
      </c>
      <c r="F99" s="319"/>
      <c r="G99" s="319"/>
      <c r="H99" s="320">
        <f t="shared" si="57"/>
        <v>0</v>
      </c>
      <c r="I99" s="320">
        <f t="shared" si="58"/>
        <v>0</v>
      </c>
      <c r="J99" s="320">
        <f t="shared" si="59"/>
        <v>0</v>
      </c>
      <c r="K99" s="320">
        <f t="shared" si="60"/>
        <v>0</v>
      </c>
      <c r="L99" s="320"/>
      <c r="M99" s="355"/>
      <c r="N99" s="356"/>
      <c r="O99" s="357"/>
      <c r="P99" s="356"/>
      <c r="Q99" s="382"/>
      <c r="R99" s="356"/>
      <c r="S99" s="387"/>
      <c r="T99" s="383"/>
      <c r="U99" s="384"/>
      <c r="V99" s="385"/>
      <c r="W99" s="386"/>
      <c r="X99" s="386"/>
      <c r="Y99" s="355"/>
      <c r="Z99" s="355"/>
      <c r="AA99" s="355"/>
      <c r="AB99" s="355"/>
      <c r="AC99" s="355"/>
      <c r="AD99" s="355"/>
      <c r="AE99" s="355"/>
      <c r="AF99" s="355"/>
      <c r="AG99" s="355"/>
      <c r="AH99" s="355"/>
      <c r="AI99" s="355"/>
      <c r="AJ99" s="401"/>
      <c r="AK99" s="401"/>
    </row>
    <row r="100" s="288" customFormat="1" ht="45" spans="1:37">
      <c r="A100" s="280" t="s">
        <v>794</v>
      </c>
      <c r="B100" s="264">
        <v>101880</v>
      </c>
      <c r="C100" s="271" t="s">
        <v>795</v>
      </c>
      <c r="D100" s="266" t="s">
        <v>615</v>
      </c>
      <c r="E100" s="267">
        <v>1</v>
      </c>
      <c r="F100" s="319"/>
      <c r="G100" s="319"/>
      <c r="H100" s="320">
        <f t="shared" si="57"/>
        <v>0</v>
      </c>
      <c r="I100" s="320">
        <f t="shared" si="58"/>
        <v>0</v>
      </c>
      <c r="J100" s="320">
        <f t="shared" si="59"/>
        <v>0</v>
      </c>
      <c r="K100" s="320">
        <f t="shared" si="60"/>
        <v>0</v>
      </c>
      <c r="L100" s="320"/>
      <c r="M100" s="355"/>
      <c r="N100" s="356"/>
      <c r="O100" s="357"/>
      <c r="P100" s="356"/>
      <c r="Q100" s="382"/>
      <c r="R100" s="356"/>
      <c r="S100" s="387"/>
      <c r="T100" s="383"/>
      <c r="U100" s="384"/>
      <c r="V100" s="385"/>
      <c r="W100" s="386"/>
      <c r="X100" s="386"/>
      <c r="Y100" s="355"/>
      <c r="Z100" s="355"/>
      <c r="AA100" s="355"/>
      <c r="AB100" s="355"/>
      <c r="AC100" s="355"/>
      <c r="AD100" s="355"/>
      <c r="AE100" s="355"/>
      <c r="AF100" s="355"/>
      <c r="AG100" s="355"/>
      <c r="AH100" s="355"/>
      <c r="AI100" s="355"/>
      <c r="AJ100" s="401"/>
      <c r="AK100" s="401"/>
    </row>
    <row r="101" s="288" customFormat="1" spans="1:37">
      <c r="A101" s="280" t="s">
        <v>796</v>
      </c>
      <c r="B101" s="264" t="s">
        <v>797</v>
      </c>
      <c r="C101" s="271" t="s">
        <v>798</v>
      </c>
      <c r="D101" s="266" t="s">
        <v>615</v>
      </c>
      <c r="E101" s="267">
        <v>1000</v>
      </c>
      <c r="F101" s="319"/>
      <c r="G101" s="319"/>
      <c r="H101" s="320">
        <f t="shared" si="57"/>
        <v>0</v>
      </c>
      <c r="I101" s="320">
        <f t="shared" si="58"/>
        <v>0</v>
      </c>
      <c r="J101" s="320">
        <f t="shared" si="59"/>
        <v>0</v>
      </c>
      <c r="K101" s="320">
        <f t="shared" si="60"/>
        <v>0</v>
      </c>
      <c r="L101" s="320"/>
      <c r="M101" s="355"/>
      <c r="N101" s="356"/>
      <c r="O101" s="357"/>
      <c r="P101" s="356"/>
      <c r="Q101" s="382"/>
      <c r="R101" s="356"/>
      <c r="S101" s="387"/>
      <c r="T101" s="383"/>
      <c r="U101" s="384"/>
      <c r="V101" s="385"/>
      <c r="W101" s="386"/>
      <c r="X101" s="386"/>
      <c r="Y101" s="355"/>
      <c r="Z101" s="355"/>
      <c r="AA101" s="355"/>
      <c r="AB101" s="355"/>
      <c r="AC101" s="355"/>
      <c r="AD101" s="355"/>
      <c r="AE101" s="355"/>
      <c r="AF101" s="355"/>
      <c r="AG101" s="355"/>
      <c r="AH101" s="355"/>
      <c r="AI101" s="355"/>
      <c r="AJ101" s="401"/>
      <c r="AK101" s="401"/>
    </row>
    <row r="102" s="288" customFormat="1" ht="30" spans="1:37">
      <c r="A102" s="280" t="s">
        <v>799</v>
      </c>
      <c r="B102" s="264">
        <v>91927</v>
      </c>
      <c r="C102" s="271" t="s">
        <v>800</v>
      </c>
      <c r="D102" s="266" t="s">
        <v>631</v>
      </c>
      <c r="E102" s="267">
        <f>1450.3+2080.13+100+(3396.48*4)+1519.8+1441.9</f>
        <v>20178.05</v>
      </c>
      <c r="F102" s="319"/>
      <c r="G102" s="319"/>
      <c r="H102" s="320">
        <f t="shared" ref="H102:H107" si="61">IF(E102="","",F102+G102)</f>
        <v>0</v>
      </c>
      <c r="I102" s="320">
        <f t="shared" ref="I102:I107" si="62">IF(E102="","",TRUNC((E102*F102),2))</f>
        <v>0</v>
      </c>
      <c r="J102" s="320">
        <f t="shared" ref="J102:J107" si="63">IF(E102="","",TRUNC((E102*G102),2))</f>
        <v>0</v>
      </c>
      <c r="K102" s="320">
        <f t="shared" ref="K102:K107" si="64">IF(E102="","",TRUNC((I102+J102),2))</f>
        <v>0</v>
      </c>
      <c r="L102" s="320"/>
      <c r="M102" s="355"/>
      <c r="N102" s="356"/>
      <c r="O102" s="357"/>
      <c r="P102" s="356"/>
      <c r="Q102" s="382"/>
      <c r="R102" s="356"/>
      <c r="S102" s="387"/>
      <c r="T102" s="383"/>
      <c r="U102" s="384"/>
      <c r="V102" s="385"/>
      <c r="W102" s="386"/>
      <c r="X102" s="386"/>
      <c r="Y102" s="355"/>
      <c r="Z102" s="355"/>
      <c r="AA102" s="355"/>
      <c r="AB102" s="355"/>
      <c r="AC102" s="355"/>
      <c r="AD102" s="355"/>
      <c r="AE102" s="355"/>
      <c r="AF102" s="355"/>
      <c r="AG102" s="355"/>
      <c r="AH102" s="355"/>
      <c r="AI102" s="355"/>
      <c r="AJ102" s="401"/>
      <c r="AK102" s="401"/>
    </row>
    <row r="103" s="288" customFormat="1" ht="30" spans="1:37">
      <c r="A103" s="280" t="s">
        <v>801</v>
      </c>
      <c r="B103" s="264">
        <v>91929</v>
      </c>
      <c r="C103" s="271" t="s">
        <v>802</v>
      </c>
      <c r="D103" s="266" t="s">
        <v>631</v>
      </c>
      <c r="E103" s="267">
        <f>370+600+150+(1140.52*4)+533.4+527.32</f>
        <v>6742.8</v>
      </c>
      <c r="F103" s="319"/>
      <c r="G103" s="319"/>
      <c r="H103" s="320">
        <f t="shared" si="61"/>
        <v>0</v>
      </c>
      <c r="I103" s="320">
        <f t="shared" si="62"/>
        <v>0</v>
      </c>
      <c r="J103" s="320">
        <f t="shared" si="63"/>
        <v>0</v>
      </c>
      <c r="K103" s="320">
        <f t="shared" si="64"/>
        <v>0</v>
      </c>
      <c r="L103" s="320"/>
      <c r="M103" s="355"/>
      <c r="N103" s="356"/>
      <c r="O103" s="357"/>
      <c r="P103" s="356"/>
      <c r="Q103" s="382"/>
      <c r="R103" s="356"/>
      <c r="S103" s="387"/>
      <c r="T103" s="383"/>
      <c r="U103" s="384"/>
      <c r="V103" s="385"/>
      <c r="W103" s="386"/>
      <c r="X103" s="386"/>
      <c r="Y103" s="355"/>
      <c r="Z103" s="355"/>
      <c r="AA103" s="355"/>
      <c r="AB103" s="355"/>
      <c r="AC103" s="355"/>
      <c r="AD103" s="355"/>
      <c r="AE103" s="355"/>
      <c r="AF103" s="355"/>
      <c r="AG103" s="355"/>
      <c r="AH103" s="355"/>
      <c r="AI103" s="355"/>
      <c r="AJ103" s="401"/>
      <c r="AK103" s="401"/>
    </row>
    <row r="104" s="288" customFormat="1" ht="30" spans="1:37">
      <c r="A104" s="280" t="s">
        <v>803</v>
      </c>
      <c r="B104" s="264">
        <v>91931</v>
      </c>
      <c r="C104" s="271" t="s">
        <v>804</v>
      </c>
      <c r="D104" s="266" t="s">
        <v>631</v>
      </c>
      <c r="E104" s="267">
        <v>177.5</v>
      </c>
      <c r="F104" s="319"/>
      <c r="G104" s="319"/>
      <c r="H104" s="320">
        <f t="shared" si="61"/>
        <v>0</v>
      </c>
      <c r="I104" s="320">
        <f t="shared" si="62"/>
        <v>0</v>
      </c>
      <c r="J104" s="320">
        <f t="shared" si="63"/>
        <v>0</v>
      </c>
      <c r="K104" s="320">
        <f t="shared" si="64"/>
        <v>0</v>
      </c>
      <c r="L104" s="320"/>
      <c r="M104" s="355"/>
      <c r="N104" s="356"/>
      <c r="O104" s="357"/>
      <c r="P104" s="356"/>
      <c r="Q104" s="382"/>
      <c r="R104" s="356"/>
      <c r="S104" s="387"/>
      <c r="T104" s="383"/>
      <c r="U104" s="384"/>
      <c r="V104" s="385"/>
      <c r="W104" s="386"/>
      <c r="X104" s="386"/>
      <c r="Y104" s="355"/>
      <c r="Z104" s="355"/>
      <c r="AA104" s="355"/>
      <c r="AB104" s="355"/>
      <c r="AC104" s="355"/>
      <c r="AD104" s="355"/>
      <c r="AE104" s="355"/>
      <c r="AF104" s="355"/>
      <c r="AG104" s="355"/>
      <c r="AH104" s="355"/>
      <c r="AI104" s="355"/>
      <c r="AJ104" s="401"/>
      <c r="AK104" s="401"/>
    </row>
    <row r="105" s="288" customFormat="1" ht="45" spans="1:37">
      <c r="A105" s="280" t="s">
        <v>805</v>
      </c>
      <c r="B105" s="264">
        <v>101563</v>
      </c>
      <c r="C105" s="271" t="s">
        <v>806</v>
      </c>
      <c r="D105" s="266" t="s">
        <v>631</v>
      </c>
      <c r="E105" s="267">
        <v>60</v>
      </c>
      <c r="F105" s="319"/>
      <c r="G105" s="319"/>
      <c r="H105" s="320">
        <f t="shared" si="61"/>
        <v>0</v>
      </c>
      <c r="I105" s="320">
        <f t="shared" si="62"/>
        <v>0</v>
      </c>
      <c r="J105" s="320">
        <f t="shared" si="63"/>
        <v>0</v>
      </c>
      <c r="K105" s="320">
        <f t="shared" si="64"/>
        <v>0</v>
      </c>
      <c r="L105" s="320"/>
      <c r="M105" s="368"/>
      <c r="N105" s="356"/>
      <c r="O105" s="357"/>
      <c r="P105" s="356"/>
      <c r="Q105" s="382"/>
      <c r="R105" s="356"/>
      <c r="S105" s="387"/>
      <c r="T105" s="383"/>
      <c r="U105" s="384"/>
      <c r="V105" s="385"/>
      <c r="W105" s="386"/>
      <c r="X105" s="386"/>
      <c r="Y105" s="355"/>
      <c r="Z105" s="355"/>
      <c r="AA105" s="355"/>
      <c r="AB105" s="355"/>
      <c r="AC105" s="355"/>
      <c r="AD105" s="355"/>
      <c r="AE105" s="355"/>
      <c r="AF105" s="355"/>
      <c r="AG105" s="355"/>
      <c r="AH105" s="355"/>
      <c r="AI105" s="355"/>
      <c r="AJ105" s="401"/>
      <c r="AK105" s="401"/>
    </row>
    <row r="106" s="288" customFormat="1" ht="30" spans="1:37">
      <c r="A106" s="280" t="s">
        <v>807</v>
      </c>
      <c r="B106" s="264">
        <v>98297</v>
      </c>
      <c r="C106" s="271" t="s">
        <v>808</v>
      </c>
      <c r="D106" s="266" t="s">
        <v>631</v>
      </c>
      <c r="E106" s="267">
        <v>14216</v>
      </c>
      <c r="F106" s="319"/>
      <c r="G106" s="319"/>
      <c r="H106" s="320">
        <f t="shared" si="61"/>
        <v>0</v>
      </c>
      <c r="I106" s="320">
        <f t="shared" si="62"/>
        <v>0</v>
      </c>
      <c r="J106" s="320">
        <f t="shared" si="63"/>
        <v>0</v>
      </c>
      <c r="K106" s="320">
        <f t="shared" si="64"/>
        <v>0</v>
      </c>
      <c r="L106" s="320"/>
      <c r="M106" s="355"/>
      <c r="N106" s="356"/>
      <c r="O106" s="357"/>
      <c r="P106" s="356"/>
      <c r="Q106" s="382"/>
      <c r="R106" s="356"/>
      <c r="S106" s="387"/>
      <c r="T106" s="383"/>
      <c r="U106" s="384"/>
      <c r="V106" s="385"/>
      <c r="W106" s="386"/>
      <c r="X106" s="386"/>
      <c r="Y106" s="355"/>
      <c r="Z106" s="355"/>
      <c r="AA106" s="355"/>
      <c r="AB106" s="355"/>
      <c r="AC106" s="355"/>
      <c r="AD106" s="355"/>
      <c r="AE106" s="355"/>
      <c r="AF106" s="355"/>
      <c r="AG106" s="355"/>
      <c r="AH106" s="355"/>
      <c r="AI106" s="355"/>
      <c r="AJ106" s="401"/>
      <c r="AK106" s="401"/>
    </row>
    <row r="107" s="288" customFormat="1" ht="30" spans="1:37">
      <c r="A107" s="280" t="s">
        <v>809</v>
      </c>
      <c r="B107" s="264" t="s">
        <v>810</v>
      </c>
      <c r="C107" s="271" t="s">
        <v>811</v>
      </c>
      <c r="D107" s="266" t="s">
        <v>631</v>
      </c>
      <c r="E107" s="267">
        <v>67</v>
      </c>
      <c r="F107" s="319"/>
      <c r="G107" s="319"/>
      <c r="H107" s="320">
        <f t="shared" si="61"/>
        <v>0</v>
      </c>
      <c r="I107" s="320">
        <f t="shared" si="62"/>
        <v>0</v>
      </c>
      <c r="J107" s="320">
        <f t="shared" si="63"/>
        <v>0</v>
      </c>
      <c r="K107" s="320">
        <f t="shared" si="64"/>
        <v>0</v>
      </c>
      <c r="L107" s="320"/>
      <c r="M107" s="355"/>
      <c r="N107" s="356"/>
      <c r="O107" s="357"/>
      <c r="P107" s="356"/>
      <c r="Q107" s="382"/>
      <c r="R107" s="356"/>
      <c r="S107" s="387"/>
      <c r="T107" s="383"/>
      <c r="U107" s="384"/>
      <c r="V107" s="385"/>
      <c r="W107" s="386"/>
      <c r="X107" s="386"/>
      <c r="Y107" s="355"/>
      <c r="Z107" s="355"/>
      <c r="AA107" s="355"/>
      <c r="AB107" s="355"/>
      <c r="AC107" s="355"/>
      <c r="AD107" s="355"/>
      <c r="AE107" s="355"/>
      <c r="AF107" s="355"/>
      <c r="AG107" s="355"/>
      <c r="AH107" s="355"/>
      <c r="AI107" s="355"/>
      <c r="AJ107" s="401"/>
      <c r="AK107" s="401"/>
    </row>
    <row r="108" s="288" customFormat="1" ht="45" spans="1:37">
      <c r="A108" s="280" t="s">
        <v>812</v>
      </c>
      <c r="B108" s="264" t="s">
        <v>813</v>
      </c>
      <c r="C108" s="271" t="s">
        <v>814</v>
      </c>
      <c r="D108" s="266" t="s">
        <v>631</v>
      </c>
      <c r="E108" s="267">
        <f>7.5+1.5+7.5+12+21+4+1.5+32+9+9+2+33+9+5+33+9+2+33+9+9+33+9+9+5+22+9+7+17</f>
        <v>360</v>
      </c>
      <c r="F108" s="319"/>
      <c r="G108" s="319"/>
      <c r="H108" s="320">
        <f t="shared" ref="H108:H112" si="65">IF(E108="","",F108+G108)</f>
        <v>0</v>
      </c>
      <c r="I108" s="320">
        <f t="shared" ref="I108:I112" si="66">IF(E108="","",TRUNC((E108*F108),2))</f>
        <v>0</v>
      </c>
      <c r="J108" s="320">
        <f t="shared" ref="J108:J112" si="67">IF(E108="","",TRUNC((E108*G108),2))</f>
        <v>0</v>
      </c>
      <c r="K108" s="320">
        <f t="shared" ref="K108:K112" si="68">IF(E108="","",TRUNC((I108+J108),2))</f>
        <v>0</v>
      </c>
      <c r="L108" s="320"/>
      <c r="M108" s="355"/>
      <c r="N108" s="356"/>
      <c r="O108" s="357" t="str">
        <f>IF(OR(N108="",$K108=""),"",(N108/$E108)*$K108)</f>
        <v/>
      </c>
      <c r="P108" s="356"/>
      <c r="Q108" s="382" t="str">
        <f>IF(OR(P108="",$K108=""),"",(P108/$E108)*$K108)</f>
        <v/>
      </c>
      <c r="R108" s="356"/>
      <c r="S108" s="387" t="str">
        <f>IF(OR(R108="",$K108=""),"",(R108/$E108)*$K108)</f>
        <v/>
      </c>
      <c r="T108" s="383">
        <f ca="1">SUMIF($N$8:S$9,"QUANT.",N108:S108)</f>
        <v>0</v>
      </c>
      <c r="U108" s="384">
        <f ca="1">SUMIF($N$8:$S$9,"CUSTO",N108:S108)</f>
        <v>0</v>
      </c>
      <c r="V108" s="385" t="str">
        <f ca="1">IF(B108&lt;&gt;"",IF(U108=0,"MEDIR",IF(K108-U108=0,"OK",IF(K108-U108&gt;0,"MEDIR","ALERTA!"))),"")</f>
        <v>MEDIR</v>
      </c>
      <c r="W108" s="386">
        <f ca="1">IF(T108="",0,E108-T108)</f>
        <v>360</v>
      </c>
      <c r="X108" s="386">
        <f ca="1">IF(U108="",0,K108-U108)</f>
        <v>0</v>
      </c>
      <c r="Y108" s="355"/>
      <c r="Z108" s="355"/>
      <c r="AA108" s="355"/>
      <c r="AB108" s="355"/>
      <c r="AC108" s="355"/>
      <c r="AD108" s="355"/>
      <c r="AE108" s="355"/>
      <c r="AF108" s="355"/>
      <c r="AG108" s="355"/>
      <c r="AH108" s="355"/>
      <c r="AI108" s="355"/>
      <c r="AJ108" s="401" t="e">
        <f>B108-AK108</f>
        <v>#VALUE!</v>
      </c>
      <c r="AK108" s="401">
        <v>0</v>
      </c>
    </row>
    <row r="109" s="288" customFormat="1" ht="45" spans="1:37">
      <c r="A109" s="280" t="s">
        <v>815</v>
      </c>
      <c r="B109" s="264" t="s">
        <v>816</v>
      </c>
      <c r="C109" s="271" t="s">
        <v>817</v>
      </c>
      <c r="D109" s="266" t="s">
        <v>615</v>
      </c>
      <c r="E109" s="267">
        <f>3+1+1+2+1+1+2+1</f>
        <v>12</v>
      </c>
      <c r="F109" s="319"/>
      <c r="G109" s="319"/>
      <c r="H109" s="320">
        <f t="shared" si="65"/>
        <v>0</v>
      </c>
      <c r="I109" s="320">
        <f t="shared" si="66"/>
        <v>0</v>
      </c>
      <c r="J109" s="320">
        <f t="shared" si="67"/>
        <v>0</v>
      </c>
      <c r="K109" s="320">
        <f t="shared" si="68"/>
        <v>0</v>
      </c>
      <c r="L109" s="320"/>
      <c r="M109" s="355"/>
      <c r="N109" s="356"/>
      <c r="O109" s="357"/>
      <c r="P109" s="356"/>
      <c r="Q109" s="382"/>
      <c r="R109" s="356"/>
      <c r="S109" s="387"/>
      <c r="T109" s="383"/>
      <c r="U109" s="384"/>
      <c r="V109" s="385"/>
      <c r="W109" s="386"/>
      <c r="X109" s="386"/>
      <c r="Y109" s="355"/>
      <c r="Z109" s="355"/>
      <c r="AA109" s="355"/>
      <c r="AB109" s="355"/>
      <c r="AC109" s="355"/>
      <c r="AD109" s="355"/>
      <c r="AE109" s="355"/>
      <c r="AF109" s="355"/>
      <c r="AG109" s="355"/>
      <c r="AH109" s="355"/>
      <c r="AI109" s="355"/>
      <c r="AJ109" s="401"/>
      <c r="AK109" s="401"/>
    </row>
    <row r="110" s="288" customFormat="1" ht="45" spans="1:37">
      <c r="A110" s="280" t="s">
        <v>818</v>
      </c>
      <c r="B110" s="264" t="s">
        <v>819</v>
      </c>
      <c r="C110" s="271" t="s">
        <v>820</v>
      </c>
      <c r="D110" s="266" t="s">
        <v>615</v>
      </c>
      <c r="E110" s="267">
        <f>1+2+4+4+3+4+5+2</f>
        <v>25</v>
      </c>
      <c r="F110" s="319"/>
      <c r="G110" s="319"/>
      <c r="H110" s="320">
        <f t="shared" si="65"/>
        <v>0</v>
      </c>
      <c r="I110" s="320">
        <f t="shared" si="66"/>
        <v>0</v>
      </c>
      <c r="J110" s="320">
        <f t="shared" si="67"/>
        <v>0</v>
      </c>
      <c r="K110" s="320">
        <f t="shared" si="68"/>
        <v>0</v>
      </c>
      <c r="L110" s="320"/>
      <c r="M110" s="355"/>
      <c r="N110" s="356"/>
      <c r="O110" s="357" t="str">
        <f>IF(OR(N110="",$K110=""),"",(N110/$E110)*$K110)</f>
        <v/>
      </c>
      <c r="P110" s="356"/>
      <c r="Q110" s="382" t="str">
        <f>IF(OR(P110="",$K110=""),"",(P110/$E110)*$K110)</f>
        <v/>
      </c>
      <c r="R110" s="356"/>
      <c r="S110" s="387" t="str">
        <f>IF(OR(R110="",$K110=""),"",(R110/$E110)*$K110)</f>
        <v/>
      </c>
      <c r="T110" s="383">
        <f ca="1">SUMIF($N$8:S$9,"QUANT.",N110:S110)</f>
        <v>0</v>
      </c>
      <c r="U110" s="384">
        <f ca="1">SUMIF($N$8:$S$9,"CUSTO",N110:S110)</f>
        <v>0</v>
      </c>
      <c r="V110" s="385" t="str">
        <f ca="1">IF(B110&lt;&gt;"",IF(U110=0,"MEDIR",IF(K110-U110=0,"OK",IF(K110-U110&gt;0,"MEDIR","ALERTA!"))),"")</f>
        <v>MEDIR</v>
      </c>
      <c r="W110" s="386">
        <f ca="1">IF(T110="",0,E110-T110)</f>
        <v>25</v>
      </c>
      <c r="X110" s="386">
        <f ca="1">IF(U110="",0,K110-U110)</f>
        <v>0</v>
      </c>
      <c r="Y110" s="355"/>
      <c r="Z110" s="355"/>
      <c r="AA110" s="355"/>
      <c r="AB110" s="355"/>
      <c r="AC110" s="355"/>
      <c r="AD110" s="355"/>
      <c r="AE110" s="355"/>
      <c r="AF110" s="355"/>
      <c r="AG110" s="355"/>
      <c r="AH110" s="355"/>
      <c r="AI110" s="355"/>
      <c r="AJ110" s="401" t="e">
        <f>B110-AK110</f>
        <v>#VALUE!</v>
      </c>
      <c r="AK110" s="401">
        <v>0</v>
      </c>
    </row>
    <row r="111" s="288" customFormat="1" spans="1:37">
      <c r="A111" s="280" t="s">
        <v>821</v>
      </c>
      <c r="B111" s="264" t="s">
        <v>822</v>
      </c>
      <c r="C111" s="271" t="s">
        <v>823</v>
      </c>
      <c r="D111" s="266" t="s">
        <v>631</v>
      </c>
      <c r="E111" s="267">
        <f>609.65</f>
        <v>609.65</v>
      </c>
      <c r="F111" s="319"/>
      <c r="G111" s="319"/>
      <c r="H111" s="320">
        <f t="shared" si="65"/>
        <v>0</v>
      </c>
      <c r="I111" s="320">
        <f t="shared" si="66"/>
        <v>0</v>
      </c>
      <c r="J111" s="320">
        <f t="shared" si="67"/>
        <v>0</v>
      </c>
      <c r="K111" s="320">
        <f t="shared" si="68"/>
        <v>0</v>
      </c>
      <c r="L111" s="320"/>
      <c r="M111" s="355"/>
      <c r="N111" s="356"/>
      <c r="O111" s="357"/>
      <c r="P111" s="356"/>
      <c r="Q111" s="382"/>
      <c r="R111" s="356"/>
      <c r="S111" s="387"/>
      <c r="T111" s="383"/>
      <c r="U111" s="384"/>
      <c r="V111" s="385"/>
      <c r="W111" s="386"/>
      <c r="X111" s="386"/>
      <c r="Y111" s="355"/>
      <c r="Z111" s="355"/>
      <c r="AA111" s="355"/>
      <c r="AB111" s="355"/>
      <c r="AC111" s="355"/>
      <c r="AD111" s="355"/>
      <c r="AE111" s="355"/>
      <c r="AF111" s="355"/>
      <c r="AG111" s="355"/>
      <c r="AH111" s="355"/>
      <c r="AI111" s="355"/>
      <c r="AJ111" s="401"/>
      <c r="AK111" s="401"/>
    </row>
    <row r="112" s="288" customFormat="1" ht="30" spans="1:37">
      <c r="A112" s="280" t="s">
        <v>824</v>
      </c>
      <c r="B112" s="264" t="s">
        <v>825</v>
      </c>
      <c r="C112" s="271" t="s">
        <v>826</v>
      </c>
      <c r="D112" s="266" t="s">
        <v>615</v>
      </c>
      <c r="E112" s="267">
        <v>601</v>
      </c>
      <c r="F112" s="319"/>
      <c r="G112" s="319"/>
      <c r="H112" s="320">
        <f t="shared" si="65"/>
        <v>0</v>
      </c>
      <c r="I112" s="320">
        <f t="shared" si="66"/>
        <v>0</v>
      </c>
      <c r="J112" s="320">
        <f t="shared" si="67"/>
        <v>0</v>
      </c>
      <c r="K112" s="320">
        <f t="shared" si="68"/>
        <v>0</v>
      </c>
      <c r="L112" s="320"/>
      <c r="M112" s="355"/>
      <c r="N112" s="356"/>
      <c r="O112" s="357"/>
      <c r="P112" s="356"/>
      <c r="Q112" s="382"/>
      <c r="R112" s="356"/>
      <c r="S112" s="387"/>
      <c r="T112" s="383"/>
      <c r="U112" s="384"/>
      <c r="V112" s="385"/>
      <c r="W112" s="386"/>
      <c r="X112" s="386"/>
      <c r="Y112" s="355"/>
      <c r="Z112" s="355"/>
      <c r="AA112" s="355"/>
      <c r="AB112" s="355"/>
      <c r="AC112" s="355"/>
      <c r="AD112" s="355"/>
      <c r="AE112" s="355"/>
      <c r="AF112" s="355"/>
      <c r="AG112" s="355"/>
      <c r="AH112" s="355"/>
      <c r="AI112" s="355"/>
      <c r="AJ112" s="401"/>
      <c r="AK112" s="401"/>
    </row>
    <row r="113" s="232" customFormat="1" spans="1:37">
      <c r="A113" s="321">
        <v>11</v>
      </c>
      <c r="B113" s="321"/>
      <c r="C113" s="322" t="s">
        <v>827</v>
      </c>
      <c r="D113" s="323"/>
      <c r="E113" s="324"/>
      <c r="F113" s="325"/>
      <c r="G113" s="326"/>
      <c r="H113" s="326"/>
      <c r="I113" s="364">
        <f>TRUNC(SUMIF(I114:I128,"&gt;0",I114:I128),2)</f>
        <v>0</v>
      </c>
      <c r="J113" s="364">
        <f>TRUNC(SUMIF(J114:J128,"&gt;0",J114:J128),2)</f>
        <v>0</v>
      </c>
      <c r="K113" s="365"/>
      <c r="L113" s="364">
        <f>SUMIF(I113:J113,"&gt;0",I113:J113)</f>
        <v>0</v>
      </c>
      <c r="M113" s="353"/>
      <c r="N113" s="366"/>
      <c r="O113" s="367"/>
      <c r="P113" s="366"/>
      <c r="Q113" s="395"/>
      <c r="R113" s="366"/>
      <c r="S113" s="396"/>
      <c r="T113" s="397"/>
      <c r="U113" s="398"/>
      <c r="V113" s="399"/>
      <c r="W113" s="400"/>
      <c r="X113" s="400"/>
      <c r="Y113" s="281"/>
      <c r="Z113" s="281"/>
      <c r="AA113" s="281"/>
      <c r="AB113" s="281"/>
      <c r="AC113" s="281"/>
      <c r="AD113" s="281"/>
      <c r="AE113" s="281"/>
      <c r="AF113" s="281"/>
      <c r="AG113" s="281"/>
      <c r="AH113" s="281"/>
      <c r="AI113" s="281"/>
      <c r="AJ113" s="283"/>
      <c r="AK113" s="283"/>
    </row>
    <row r="114" s="288" customFormat="1" spans="1:37">
      <c r="A114" s="280" t="s">
        <v>828</v>
      </c>
      <c r="B114" s="264">
        <v>98305</v>
      </c>
      <c r="C114" s="271" t="s">
        <v>829</v>
      </c>
      <c r="D114" s="266" t="s">
        <v>615</v>
      </c>
      <c r="E114" s="267">
        <v>8</v>
      </c>
      <c r="F114" s="319"/>
      <c r="G114" s="319"/>
      <c r="H114" s="320">
        <f>IF(E114="","",F114+G114)</f>
        <v>0</v>
      </c>
      <c r="I114" s="320">
        <f>IF(E114="","",TRUNC((E114*F114),2))</f>
        <v>0</v>
      </c>
      <c r="J114" s="320">
        <f>IF(E114="","",TRUNC((E114*G114),2))</f>
        <v>0</v>
      </c>
      <c r="K114" s="320">
        <f>IF(E114="","",TRUNC((I114+J114),2))</f>
        <v>0</v>
      </c>
      <c r="L114" s="320"/>
      <c r="M114" s="355"/>
      <c r="N114" s="356"/>
      <c r="O114" s="357"/>
      <c r="P114" s="356"/>
      <c r="Q114" s="382"/>
      <c r="R114" s="356"/>
      <c r="S114" s="387"/>
      <c r="T114" s="383"/>
      <c r="U114" s="384"/>
      <c r="V114" s="385"/>
      <c r="W114" s="386"/>
      <c r="X114" s="386"/>
      <c r="Y114" s="355"/>
      <c r="Z114" s="355"/>
      <c r="AA114" s="355"/>
      <c r="AB114" s="355"/>
      <c r="AC114" s="355"/>
      <c r="AD114" s="355"/>
      <c r="AE114" s="355"/>
      <c r="AF114" s="355"/>
      <c r="AG114" s="355"/>
      <c r="AH114" s="355"/>
      <c r="AI114" s="355"/>
      <c r="AJ114" s="401"/>
      <c r="AK114" s="401"/>
    </row>
    <row r="115" s="288" customFormat="1" ht="30" spans="1:37">
      <c r="A115" s="280" t="s">
        <v>830</v>
      </c>
      <c r="B115" s="264" t="s">
        <v>831</v>
      </c>
      <c r="C115" s="271" t="s">
        <v>832</v>
      </c>
      <c r="D115" s="266" t="s">
        <v>615</v>
      </c>
      <c r="E115" s="267">
        <v>1</v>
      </c>
      <c r="F115" s="319"/>
      <c r="G115" s="319"/>
      <c r="H115" s="320">
        <f>IF(E115="","",F115+G115)</f>
        <v>0</v>
      </c>
      <c r="I115" s="320">
        <f>IF(E115="","",TRUNC((E115*F115),2))</f>
        <v>0</v>
      </c>
      <c r="J115" s="320">
        <f>IF(E115="","",TRUNC((E115*G115),2))</f>
        <v>0</v>
      </c>
      <c r="K115" s="320">
        <f>IF(E115="","",TRUNC((I115+J115),2))</f>
        <v>0</v>
      </c>
      <c r="L115" s="320"/>
      <c r="M115" s="355"/>
      <c r="N115" s="356"/>
      <c r="O115" s="357"/>
      <c r="P115" s="356"/>
      <c r="Q115" s="382"/>
      <c r="R115" s="356"/>
      <c r="S115" s="387"/>
      <c r="T115" s="383"/>
      <c r="U115" s="384"/>
      <c r="V115" s="385"/>
      <c r="W115" s="386"/>
      <c r="X115" s="386"/>
      <c r="Y115" s="355"/>
      <c r="Z115" s="355"/>
      <c r="AA115" s="355"/>
      <c r="AB115" s="355"/>
      <c r="AC115" s="355"/>
      <c r="AD115" s="355"/>
      <c r="AE115" s="355"/>
      <c r="AF115" s="355"/>
      <c r="AG115" s="355"/>
      <c r="AH115" s="355"/>
      <c r="AI115" s="355"/>
      <c r="AJ115" s="401"/>
      <c r="AK115" s="401"/>
    </row>
    <row r="116" s="288" customFormat="1" spans="1:37">
      <c r="A116" s="280" t="s">
        <v>833</v>
      </c>
      <c r="B116" s="264">
        <v>98302</v>
      </c>
      <c r="C116" s="271" t="s">
        <v>834</v>
      </c>
      <c r="D116" s="266" t="s">
        <v>615</v>
      </c>
      <c r="E116" s="267">
        <v>38</v>
      </c>
      <c r="F116" s="319"/>
      <c r="G116" s="319"/>
      <c r="H116" s="320">
        <f t="shared" ref="H116:H129" si="69">IF(E116="","",F116+G116)</f>
        <v>0</v>
      </c>
      <c r="I116" s="320">
        <f t="shared" ref="I116:I129" si="70">IF(E116="","",TRUNC((E116*F116),2))</f>
        <v>0</v>
      </c>
      <c r="J116" s="320">
        <f t="shared" ref="J116:J129" si="71">IF(E116="","",TRUNC((E116*G116),2))</f>
        <v>0</v>
      </c>
      <c r="K116" s="320">
        <f t="shared" ref="K116:K129" si="72">IF(E116="","",TRUNC((I116+J116),2))</f>
        <v>0</v>
      </c>
      <c r="L116" s="320"/>
      <c r="M116" s="355"/>
      <c r="N116" s="356"/>
      <c r="O116" s="357" t="str">
        <f>IF(OR(N116="",$K116=""),"",(N116/$E116)*$K116)</f>
        <v/>
      </c>
      <c r="P116" s="356"/>
      <c r="Q116" s="382" t="str">
        <f>IF(OR(P116="",$K116=""),"",(P116/$E116)*$K116)</f>
        <v/>
      </c>
      <c r="R116" s="356"/>
      <c r="S116" s="387" t="str">
        <f>IF(OR(R116="",$K116=""),"",(R116/$E116)*$K116)</f>
        <v/>
      </c>
      <c r="T116" s="383">
        <f ca="1">SUMIF($N$8:S$9,"QUANT.",N116:S116)</f>
        <v>0</v>
      </c>
      <c r="U116" s="384">
        <f ca="1">SUMIF($N$8:$S$9,"CUSTO",N116:S116)</f>
        <v>0</v>
      </c>
      <c r="V116" s="385" t="str">
        <f ca="1">IF(B116&lt;&gt;"",IF(U116=0,"MEDIR",IF(K116-U116=0,"OK",IF(K116-U116&gt;0,"MEDIR","ALERTA!"))),"")</f>
        <v>MEDIR</v>
      </c>
      <c r="W116" s="386">
        <f ca="1">IF(T116="",0,E116-T116)</f>
        <v>38</v>
      </c>
      <c r="X116" s="386">
        <f ca="1">IF(U116="",0,K116-U116)</f>
        <v>0</v>
      </c>
      <c r="Y116" s="355"/>
      <c r="Z116" s="355"/>
      <c r="AA116" s="355"/>
      <c r="AB116" s="355"/>
      <c r="AC116" s="355"/>
      <c r="AD116" s="355"/>
      <c r="AE116" s="355"/>
      <c r="AF116" s="355"/>
      <c r="AG116" s="355"/>
      <c r="AH116" s="355"/>
      <c r="AI116" s="355"/>
      <c r="AJ116" s="401">
        <f>B116-AK116</f>
        <v>98302</v>
      </c>
      <c r="AK116" s="401">
        <v>0</v>
      </c>
    </row>
    <row r="117" s="288" customFormat="1" spans="1:37">
      <c r="A117" s="280" t="s">
        <v>835</v>
      </c>
      <c r="B117" s="264" t="s">
        <v>836</v>
      </c>
      <c r="C117" s="271" t="s">
        <v>837</v>
      </c>
      <c r="D117" s="266" t="s">
        <v>615</v>
      </c>
      <c r="E117" s="267">
        <v>1</v>
      </c>
      <c r="F117" s="319"/>
      <c r="G117" s="319"/>
      <c r="H117" s="320">
        <f t="shared" si="69"/>
        <v>0</v>
      </c>
      <c r="I117" s="320">
        <f t="shared" si="70"/>
        <v>0</v>
      </c>
      <c r="J117" s="320">
        <f t="shared" si="71"/>
        <v>0</v>
      </c>
      <c r="K117" s="320">
        <f t="shared" si="72"/>
        <v>0</v>
      </c>
      <c r="L117" s="320"/>
      <c r="M117" s="355"/>
      <c r="N117" s="356"/>
      <c r="O117" s="357" t="str">
        <f>IF(OR(N117="",$K117=""),"",(N117/$E117)*$K117)</f>
        <v/>
      </c>
      <c r="P117" s="356"/>
      <c r="Q117" s="382" t="str">
        <f>IF(OR(P117="",$K117=""),"",(P117/$E117)*$K117)</f>
        <v/>
      </c>
      <c r="R117" s="356"/>
      <c r="S117" s="387" t="str">
        <f>IF(OR(R117="",$K117=""),"",(R117/$E117)*$K117)</f>
        <v/>
      </c>
      <c r="T117" s="383">
        <f ca="1">SUMIF($N$8:S$9,"QUANT.",N117:S117)</f>
        <v>0</v>
      </c>
      <c r="U117" s="384">
        <f ca="1">SUMIF($N$8:$S$9,"CUSTO",N117:S117)</f>
        <v>0</v>
      </c>
      <c r="V117" s="385" t="str">
        <f ca="1">IF(B117&lt;&gt;"",IF(U117=0,"MEDIR",IF(K117-U117=0,"OK",IF(K117-U117&gt;0,"MEDIR","ALERTA!"))),"")</f>
        <v>MEDIR</v>
      </c>
      <c r="W117" s="386">
        <f ca="1">IF(T117="",0,E117-T117)</f>
        <v>1</v>
      </c>
      <c r="X117" s="386">
        <f ca="1">IF(U117="",0,K117-U117)</f>
        <v>0</v>
      </c>
      <c r="Y117" s="355"/>
      <c r="Z117" s="355"/>
      <c r="AA117" s="355"/>
      <c r="AB117" s="355"/>
      <c r="AC117" s="355"/>
      <c r="AD117" s="355"/>
      <c r="AE117" s="355"/>
      <c r="AF117" s="355"/>
      <c r="AG117" s="355"/>
      <c r="AH117" s="355"/>
      <c r="AI117" s="355"/>
      <c r="AJ117" s="401" t="e">
        <f>B117-AK117</f>
        <v>#VALUE!</v>
      </c>
      <c r="AK117" s="401">
        <v>0</v>
      </c>
    </row>
    <row r="118" s="288" customFormat="1" ht="30" spans="1:37">
      <c r="A118" s="280" t="s">
        <v>838</v>
      </c>
      <c r="B118" s="264" t="s">
        <v>839</v>
      </c>
      <c r="C118" s="271" t="s">
        <v>840</v>
      </c>
      <c r="D118" s="266" t="s">
        <v>615</v>
      </c>
      <c r="E118" s="267">
        <v>835</v>
      </c>
      <c r="F118" s="319"/>
      <c r="G118" s="319"/>
      <c r="H118" s="320">
        <f t="shared" si="69"/>
        <v>0</v>
      </c>
      <c r="I118" s="320">
        <f t="shared" si="70"/>
        <v>0</v>
      </c>
      <c r="J118" s="320">
        <f t="shared" si="71"/>
        <v>0</v>
      </c>
      <c r="K118" s="320">
        <f t="shared" si="72"/>
        <v>0</v>
      </c>
      <c r="L118" s="320"/>
      <c r="M118" s="355"/>
      <c r="N118" s="356"/>
      <c r="O118" s="357" t="str">
        <f>IF(OR(N118="",$K118=""),"",(N118/$E118)*$K118)</f>
        <v/>
      </c>
      <c r="P118" s="356"/>
      <c r="Q118" s="382" t="str">
        <f>IF(OR(P118="",$K118=""),"",(P118/$E118)*$K118)</f>
        <v/>
      </c>
      <c r="R118" s="356"/>
      <c r="S118" s="387" t="str">
        <f>IF(OR(R118="",$K118=""),"",(R118/$E118)*$K118)</f>
        <v/>
      </c>
      <c r="T118" s="383">
        <f ca="1">SUMIF($N$8:S$9,"QUANT.",N118:S118)</f>
        <v>0</v>
      </c>
      <c r="U118" s="384">
        <f ca="1">SUMIF($N$8:$S$9,"CUSTO",N118:S118)</f>
        <v>0</v>
      </c>
      <c r="V118" s="385" t="str">
        <f ca="1">IF(B118&lt;&gt;"",IF(U118=0,"MEDIR",IF(K118-U118=0,"OK",IF(K118-U118&gt;0,"MEDIR","ALERTA!"))),"")</f>
        <v>MEDIR</v>
      </c>
      <c r="W118" s="386">
        <f ca="1">IF(T118="",0,E118-T118)</f>
        <v>835</v>
      </c>
      <c r="X118" s="386">
        <f ca="1">IF(U118="",0,K118-U118)</f>
        <v>0</v>
      </c>
      <c r="Y118" s="355"/>
      <c r="Z118" s="355"/>
      <c r="AA118" s="355"/>
      <c r="AB118" s="355"/>
      <c r="AC118" s="355"/>
      <c r="AD118" s="355"/>
      <c r="AE118" s="355"/>
      <c r="AF118" s="355"/>
      <c r="AG118" s="355"/>
      <c r="AH118" s="355"/>
      <c r="AI118" s="355"/>
      <c r="AJ118" s="401" t="e">
        <f>B118-AK118</f>
        <v>#VALUE!</v>
      </c>
      <c r="AK118" s="401">
        <v>0</v>
      </c>
    </row>
    <row r="119" s="288" customFormat="1" spans="1:37">
      <c r="A119" s="280" t="s">
        <v>841</v>
      </c>
      <c r="B119" s="264" t="s">
        <v>842</v>
      </c>
      <c r="C119" s="271" t="s">
        <v>843</v>
      </c>
      <c r="D119" s="266" t="s">
        <v>615</v>
      </c>
      <c r="E119" s="267">
        <v>8</v>
      </c>
      <c r="F119" s="319"/>
      <c r="G119" s="319"/>
      <c r="H119" s="320">
        <f t="shared" si="69"/>
        <v>0</v>
      </c>
      <c r="I119" s="320">
        <f t="shared" si="70"/>
        <v>0</v>
      </c>
      <c r="J119" s="320">
        <f t="shared" si="71"/>
        <v>0</v>
      </c>
      <c r="K119" s="320">
        <f t="shared" si="72"/>
        <v>0</v>
      </c>
      <c r="L119" s="320"/>
      <c r="M119" s="355"/>
      <c r="N119" s="356"/>
      <c r="O119" s="357" t="str">
        <f>IF(OR(N119="",$K119=""),"",(N119/$E119)*$K119)</f>
        <v/>
      </c>
      <c r="P119" s="356"/>
      <c r="Q119" s="382" t="str">
        <f>IF(OR(P119="",$K119=""),"",(P119/$E119)*$K119)</f>
        <v/>
      </c>
      <c r="R119" s="356"/>
      <c r="S119" s="387" t="str">
        <f>IF(OR(R119="",$K119=""),"",(R119/$E119)*$K119)</f>
        <v/>
      </c>
      <c r="T119" s="383">
        <f ca="1">SUMIF($N$8:S$9,"QUANT.",N119:S119)</f>
        <v>0</v>
      </c>
      <c r="U119" s="384">
        <f ca="1">SUMIF($N$8:$S$9,"CUSTO",N119:S119)</f>
        <v>0</v>
      </c>
      <c r="V119" s="385" t="str">
        <f ca="1">IF(B119&lt;&gt;"",IF(U119=0,"MEDIR",IF(K119-U119=0,"OK",IF(K119-U119&gt;0,"MEDIR","ALERTA!"))),"")</f>
        <v>MEDIR</v>
      </c>
      <c r="W119" s="386">
        <f ca="1">IF(T119="",0,E119-T119)</f>
        <v>8</v>
      </c>
      <c r="X119" s="386">
        <f ca="1">IF(U119="",0,K119-U119)</f>
        <v>0</v>
      </c>
      <c r="Y119" s="355"/>
      <c r="Z119" s="355"/>
      <c r="AA119" s="355"/>
      <c r="AB119" s="355"/>
      <c r="AC119" s="355"/>
      <c r="AD119" s="355"/>
      <c r="AE119" s="355"/>
      <c r="AF119" s="355"/>
      <c r="AG119" s="355"/>
      <c r="AH119" s="355"/>
      <c r="AI119" s="355"/>
      <c r="AJ119" s="401" t="e">
        <f>B119-AK119</f>
        <v>#VALUE!</v>
      </c>
      <c r="AK119" s="401">
        <v>0</v>
      </c>
    </row>
    <row r="120" s="288" customFormat="1" spans="1:37">
      <c r="A120" s="280" t="s">
        <v>844</v>
      </c>
      <c r="B120" s="264" t="s">
        <v>845</v>
      </c>
      <c r="C120" s="271" t="s">
        <v>846</v>
      </c>
      <c r="D120" s="266" t="s">
        <v>615</v>
      </c>
      <c r="E120" s="267">
        <v>62</v>
      </c>
      <c r="F120" s="319"/>
      <c r="G120" s="319"/>
      <c r="H120" s="320">
        <f t="shared" si="69"/>
        <v>0</v>
      </c>
      <c r="I120" s="320">
        <f t="shared" si="70"/>
        <v>0</v>
      </c>
      <c r="J120" s="320">
        <f t="shared" si="71"/>
        <v>0</v>
      </c>
      <c r="K120" s="320">
        <f t="shared" si="72"/>
        <v>0</v>
      </c>
      <c r="L120" s="320"/>
      <c r="M120" s="355"/>
      <c r="N120" s="356"/>
      <c r="O120" s="357" t="str">
        <f>IF(OR(N120="",$K120=""),"",(N120/$E120)*$K120)</f>
        <v/>
      </c>
      <c r="P120" s="356"/>
      <c r="Q120" s="382" t="str">
        <f>IF(OR(P120="",$K120=""),"",(P120/$E120)*$K120)</f>
        <v/>
      </c>
      <c r="R120" s="356"/>
      <c r="S120" s="387" t="str">
        <f>IF(OR(R120="",$K120=""),"",(R120/$E120)*$K120)</f>
        <v/>
      </c>
      <c r="T120" s="383">
        <f ca="1">SUMIF($N$8:S$9,"QUANT.",N120:S120)</f>
        <v>0</v>
      </c>
      <c r="U120" s="384">
        <f ca="1">SUMIF($N$8:$S$9,"CUSTO",N120:S120)</f>
        <v>0</v>
      </c>
      <c r="V120" s="385" t="str">
        <f ca="1">IF(B120&lt;&gt;"",IF(U120=0,"MEDIR",IF(K120-U120=0,"OK",IF(K120-U120&gt;0,"MEDIR","ALERTA!"))),"")</f>
        <v>MEDIR</v>
      </c>
      <c r="W120" s="386">
        <f ca="1">IF(T120="",0,E120-T120)</f>
        <v>62</v>
      </c>
      <c r="X120" s="386">
        <f ca="1">IF(U120="",0,K120-U120)</f>
        <v>0</v>
      </c>
      <c r="Y120" s="355"/>
      <c r="Z120" s="355"/>
      <c r="AA120" s="355"/>
      <c r="AB120" s="355"/>
      <c r="AC120" s="355"/>
      <c r="AD120" s="355"/>
      <c r="AE120" s="355"/>
      <c r="AF120" s="355"/>
      <c r="AG120" s="355"/>
      <c r="AH120" s="355"/>
      <c r="AI120" s="355"/>
      <c r="AJ120" s="401" t="e">
        <f>B120-AK120</f>
        <v>#VALUE!</v>
      </c>
      <c r="AK120" s="401">
        <v>0</v>
      </c>
    </row>
    <row r="121" s="288" customFormat="1" ht="30" spans="1:37">
      <c r="A121" s="280" t="s">
        <v>847</v>
      </c>
      <c r="B121" s="264" t="s">
        <v>848</v>
      </c>
      <c r="C121" s="271" t="s">
        <v>849</v>
      </c>
      <c r="D121" s="266" t="s">
        <v>615</v>
      </c>
      <c r="E121" s="267">
        <v>14</v>
      </c>
      <c r="F121" s="319"/>
      <c r="G121" s="319"/>
      <c r="H121" s="320">
        <f t="shared" si="69"/>
        <v>0</v>
      </c>
      <c r="I121" s="320">
        <f t="shared" si="70"/>
        <v>0</v>
      </c>
      <c r="J121" s="320">
        <f t="shared" si="71"/>
        <v>0</v>
      </c>
      <c r="K121" s="320">
        <f t="shared" si="72"/>
        <v>0</v>
      </c>
      <c r="L121" s="320"/>
      <c r="M121" s="355"/>
      <c r="N121" s="356"/>
      <c r="O121" s="357"/>
      <c r="P121" s="356"/>
      <c r="Q121" s="382"/>
      <c r="R121" s="356"/>
      <c r="S121" s="387"/>
      <c r="T121" s="383"/>
      <c r="U121" s="384"/>
      <c r="V121" s="385"/>
      <c r="W121" s="386"/>
      <c r="X121" s="386"/>
      <c r="Y121" s="355"/>
      <c r="Z121" s="355"/>
      <c r="AA121" s="355"/>
      <c r="AB121" s="355"/>
      <c r="AC121" s="355"/>
      <c r="AD121" s="355"/>
      <c r="AE121" s="355"/>
      <c r="AF121" s="355"/>
      <c r="AG121" s="355"/>
      <c r="AH121" s="355"/>
      <c r="AI121" s="355"/>
      <c r="AJ121" s="401"/>
      <c r="AK121" s="401"/>
    </row>
    <row r="122" s="288" customFormat="1" spans="1:37">
      <c r="A122" s="280" t="s">
        <v>850</v>
      </c>
      <c r="B122" s="264" t="s">
        <v>851</v>
      </c>
      <c r="C122" s="271" t="s">
        <v>852</v>
      </c>
      <c r="D122" s="266" t="s">
        <v>615</v>
      </c>
      <c r="E122" s="267">
        <v>26</v>
      </c>
      <c r="F122" s="319"/>
      <c r="G122" s="319"/>
      <c r="H122" s="320">
        <f t="shared" si="69"/>
        <v>0</v>
      </c>
      <c r="I122" s="320">
        <f t="shared" si="70"/>
        <v>0</v>
      </c>
      <c r="J122" s="320">
        <f t="shared" si="71"/>
        <v>0</v>
      </c>
      <c r="K122" s="320">
        <f t="shared" si="72"/>
        <v>0</v>
      </c>
      <c r="L122" s="320"/>
      <c r="M122" s="355"/>
      <c r="N122" s="356"/>
      <c r="O122" s="357"/>
      <c r="P122" s="356"/>
      <c r="Q122" s="382"/>
      <c r="R122" s="356"/>
      <c r="S122" s="387"/>
      <c r="T122" s="383"/>
      <c r="U122" s="384"/>
      <c r="V122" s="385"/>
      <c r="W122" s="386"/>
      <c r="X122" s="386"/>
      <c r="Y122" s="355"/>
      <c r="Z122" s="355"/>
      <c r="AA122" s="355"/>
      <c r="AB122" s="355"/>
      <c r="AC122" s="355"/>
      <c r="AD122" s="355"/>
      <c r="AE122" s="355"/>
      <c r="AF122" s="355"/>
      <c r="AG122" s="355"/>
      <c r="AH122" s="355"/>
      <c r="AI122" s="355"/>
      <c r="AJ122" s="401"/>
      <c r="AK122" s="401"/>
    </row>
    <row r="123" s="288" customFormat="1" ht="30" spans="1:37">
      <c r="A123" s="280" t="s">
        <v>853</v>
      </c>
      <c r="B123" s="264" t="s">
        <v>854</v>
      </c>
      <c r="C123" s="271" t="s">
        <v>855</v>
      </c>
      <c r="D123" s="266" t="s">
        <v>615</v>
      </c>
      <c r="E123" s="267">
        <v>7</v>
      </c>
      <c r="F123" s="319"/>
      <c r="G123" s="319"/>
      <c r="H123" s="320">
        <f t="shared" si="69"/>
        <v>0</v>
      </c>
      <c r="I123" s="320">
        <f t="shared" si="70"/>
        <v>0</v>
      </c>
      <c r="J123" s="320">
        <f t="shared" si="71"/>
        <v>0</v>
      </c>
      <c r="K123" s="320">
        <f t="shared" si="72"/>
        <v>0</v>
      </c>
      <c r="L123" s="320"/>
      <c r="M123" s="355"/>
      <c r="N123" s="356"/>
      <c r="O123" s="357"/>
      <c r="P123" s="356"/>
      <c r="Q123" s="382"/>
      <c r="R123" s="356"/>
      <c r="S123" s="387"/>
      <c r="T123" s="383"/>
      <c r="U123" s="384"/>
      <c r="V123" s="385"/>
      <c r="W123" s="386"/>
      <c r="X123" s="386"/>
      <c r="Y123" s="355"/>
      <c r="Z123" s="355"/>
      <c r="AA123" s="355"/>
      <c r="AB123" s="355"/>
      <c r="AC123" s="355"/>
      <c r="AD123" s="355"/>
      <c r="AE123" s="355"/>
      <c r="AF123" s="355"/>
      <c r="AG123" s="355"/>
      <c r="AH123" s="355"/>
      <c r="AI123" s="355"/>
      <c r="AJ123" s="401"/>
      <c r="AK123" s="401"/>
    </row>
    <row r="124" s="288" customFormat="1" spans="1:37">
      <c r="A124" s="280" t="s">
        <v>856</v>
      </c>
      <c r="B124" s="264" t="s">
        <v>857</v>
      </c>
      <c r="C124" s="271" t="s">
        <v>858</v>
      </c>
      <c r="D124" s="266" t="s">
        <v>615</v>
      </c>
      <c r="E124" s="267">
        <v>1</v>
      </c>
      <c r="F124" s="319"/>
      <c r="G124" s="319"/>
      <c r="H124" s="320">
        <f t="shared" si="69"/>
        <v>0</v>
      </c>
      <c r="I124" s="320">
        <f t="shared" si="70"/>
        <v>0</v>
      </c>
      <c r="J124" s="320">
        <f t="shared" si="71"/>
        <v>0</v>
      </c>
      <c r="K124" s="320">
        <f t="shared" si="72"/>
        <v>0</v>
      </c>
      <c r="L124" s="320"/>
      <c r="M124" s="355"/>
      <c r="N124" s="356"/>
      <c r="O124" s="357"/>
      <c r="P124" s="356"/>
      <c r="Q124" s="382"/>
      <c r="R124" s="356"/>
      <c r="S124" s="387"/>
      <c r="T124" s="383"/>
      <c r="U124" s="384"/>
      <c r="V124" s="385"/>
      <c r="W124" s="386"/>
      <c r="X124" s="386"/>
      <c r="Y124" s="355"/>
      <c r="Z124" s="355"/>
      <c r="AA124" s="355"/>
      <c r="AB124" s="355"/>
      <c r="AC124" s="355"/>
      <c r="AD124" s="355"/>
      <c r="AE124" s="355"/>
      <c r="AF124" s="355"/>
      <c r="AG124" s="355"/>
      <c r="AH124" s="355"/>
      <c r="AI124" s="355"/>
      <c r="AJ124" s="401"/>
      <c r="AK124" s="401"/>
    </row>
    <row r="125" s="288" customFormat="1" spans="1:37">
      <c r="A125" s="280" t="s">
        <v>859</v>
      </c>
      <c r="B125" s="264" t="s">
        <v>860</v>
      </c>
      <c r="C125" s="271" t="s">
        <v>861</v>
      </c>
      <c r="D125" s="266" t="s">
        <v>615</v>
      </c>
      <c r="E125" s="267">
        <v>8</v>
      </c>
      <c r="F125" s="319"/>
      <c r="G125" s="319"/>
      <c r="H125" s="320">
        <f t="shared" si="69"/>
        <v>0</v>
      </c>
      <c r="I125" s="320">
        <f t="shared" si="70"/>
        <v>0</v>
      </c>
      <c r="J125" s="320">
        <f t="shared" si="71"/>
        <v>0</v>
      </c>
      <c r="K125" s="320">
        <f t="shared" si="72"/>
        <v>0</v>
      </c>
      <c r="L125" s="320"/>
      <c r="M125" s="355"/>
      <c r="N125" s="356"/>
      <c r="O125" s="357"/>
      <c r="P125" s="356"/>
      <c r="Q125" s="382"/>
      <c r="R125" s="356"/>
      <c r="S125" s="387"/>
      <c r="T125" s="383"/>
      <c r="U125" s="384"/>
      <c r="V125" s="385"/>
      <c r="W125" s="386"/>
      <c r="X125" s="386"/>
      <c r="Y125" s="355"/>
      <c r="Z125" s="355"/>
      <c r="AA125" s="355"/>
      <c r="AB125" s="355"/>
      <c r="AC125" s="355"/>
      <c r="AD125" s="355"/>
      <c r="AE125" s="355"/>
      <c r="AF125" s="355"/>
      <c r="AG125" s="355"/>
      <c r="AH125" s="355"/>
      <c r="AI125" s="355"/>
      <c r="AJ125" s="401"/>
      <c r="AK125" s="401"/>
    </row>
    <row r="126" s="288" customFormat="1" ht="30" spans="1:37">
      <c r="A126" s="280" t="s">
        <v>862</v>
      </c>
      <c r="B126" s="264" t="s">
        <v>863</v>
      </c>
      <c r="C126" s="271" t="s">
        <v>864</v>
      </c>
      <c r="D126" s="266" t="s">
        <v>615</v>
      </c>
      <c r="E126" s="267">
        <v>27</v>
      </c>
      <c r="F126" s="319"/>
      <c r="G126" s="319"/>
      <c r="H126" s="320">
        <f t="shared" si="69"/>
        <v>0</v>
      </c>
      <c r="I126" s="320">
        <f t="shared" si="70"/>
        <v>0</v>
      </c>
      <c r="J126" s="320">
        <f t="shared" si="71"/>
        <v>0</v>
      </c>
      <c r="K126" s="320">
        <f t="shared" si="72"/>
        <v>0</v>
      </c>
      <c r="L126" s="320"/>
      <c r="M126" s="355"/>
      <c r="N126" s="356"/>
      <c r="O126" s="357"/>
      <c r="P126" s="356"/>
      <c r="Q126" s="382"/>
      <c r="R126" s="356"/>
      <c r="S126" s="387"/>
      <c r="T126" s="383"/>
      <c r="U126" s="384"/>
      <c r="V126" s="385"/>
      <c r="W126" s="386"/>
      <c r="X126" s="386"/>
      <c r="Y126" s="355"/>
      <c r="Z126" s="355"/>
      <c r="AA126" s="355"/>
      <c r="AB126" s="355"/>
      <c r="AC126" s="355"/>
      <c r="AD126" s="355"/>
      <c r="AE126" s="355"/>
      <c r="AF126" s="355"/>
      <c r="AG126" s="355"/>
      <c r="AH126" s="355"/>
      <c r="AI126" s="355"/>
      <c r="AJ126" s="401"/>
      <c r="AK126" s="401"/>
    </row>
    <row r="127" s="288" customFormat="1" spans="1:37">
      <c r="A127" s="280" t="s">
        <v>865</v>
      </c>
      <c r="B127" s="264" t="s">
        <v>866</v>
      </c>
      <c r="C127" s="271" t="s">
        <v>867</v>
      </c>
      <c r="D127" s="266" t="s">
        <v>615</v>
      </c>
      <c r="E127" s="267">
        <v>8</v>
      </c>
      <c r="F127" s="319"/>
      <c r="G127" s="319"/>
      <c r="H127" s="320">
        <f t="shared" si="69"/>
        <v>0</v>
      </c>
      <c r="I127" s="320">
        <f t="shared" si="70"/>
        <v>0</v>
      </c>
      <c r="J127" s="320">
        <f t="shared" si="71"/>
        <v>0</v>
      </c>
      <c r="K127" s="320">
        <f t="shared" si="72"/>
        <v>0</v>
      </c>
      <c r="L127" s="320"/>
      <c r="M127" s="355"/>
      <c r="N127" s="356"/>
      <c r="O127" s="357"/>
      <c r="P127" s="356"/>
      <c r="Q127" s="382"/>
      <c r="R127" s="356"/>
      <c r="S127" s="387"/>
      <c r="T127" s="383"/>
      <c r="U127" s="384"/>
      <c r="V127" s="385"/>
      <c r="W127" s="386"/>
      <c r="X127" s="386"/>
      <c r="Y127" s="355"/>
      <c r="Z127" s="355"/>
      <c r="AA127" s="355"/>
      <c r="AB127" s="355"/>
      <c r="AC127" s="355"/>
      <c r="AD127" s="355"/>
      <c r="AE127" s="355"/>
      <c r="AF127" s="355"/>
      <c r="AG127" s="355"/>
      <c r="AH127" s="355"/>
      <c r="AI127" s="355"/>
      <c r="AJ127" s="401"/>
      <c r="AK127" s="401"/>
    </row>
    <row r="128" s="288" customFormat="1" ht="30" spans="1:37">
      <c r="A128" s="280" t="s">
        <v>868</v>
      </c>
      <c r="B128" s="264" t="s">
        <v>869</v>
      </c>
      <c r="C128" s="271" t="s">
        <v>870</v>
      </c>
      <c r="D128" s="266" t="s">
        <v>615</v>
      </c>
      <c r="E128" s="267">
        <v>6</v>
      </c>
      <c r="F128" s="319"/>
      <c r="G128" s="319"/>
      <c r="H128" s="320">
        <f t="shared" si="69"/>
        <v>0</v>
      </c>
      <c r="I128" s="320">
        <f t="shared" si="70"/>
        <v>0</v>
      </c>
      <c r="J128" s="320">
        <f t="shared" si="71"/>
        <v>0</v>
      </c>
      <c r="K128" s="320">
        <f t="shared" si="72"/>
        <v>0</v>
      </c>
      <c r="L128" s="320"/>
      <c r="M128" s="355"/>
      <c r="N128" s="356"/>
      <c r="O128" s="357"/>
      <c r="P128" s="356"/>
      <c r="Q128" s="382"/>
      <c r="R128" s="356"/>
      <c r="S128" s="387"/>
      <c r="T128" s="383"/>
      <c r="U128" s="384"/>
      <c r="V128" s="385"/>
      <c r="W128" s="386"/>
      <c r="X128" s="386"/>
      <c r="Y128" s="355"/>
      <c r="Z128" s="355"/>
      <c r="AA128" s="355"/>
      <c r="AB128" s="355"/>
      <c r="AC128" s="355"/>
      <c r="AD128" s="355"/>
      <c r="AE128" s="355"/>
      <c r="AF128" s="355"/>
      <c r="AG128" s="355"/>
      <c r="AH128" s="355"/>
      <c r="AI128" s="355"/>
      <c r="AJ128" s="401"/>
      <c r="AK128" s="401"/>
    </row>
    <row r="129" s="232" customFormat="1" customHeight="1" spans="1:37">
      <c r="A129" s="321">
        <v>12</v>
      </c>
      <c r="B129" s="321"/>
      <c r="C129" s="322" t="s">
        <v>871</v>
      </c>
      <c r="D129" s="323"/>
      <c r="E129" s="324"/>
      <c r="F129" s="325"/>
      <c r="G129" s="326"/>
      <c r="H129" s="326"/>
      <c r="I129" s="364">
        <f>TRUNC(SUMIF(I130,"&gt;0",I130),2)</f>
        <v>0</v>
      </c>
      <c r="J129" s="364">
        <f>TRUNC(SUMIF(J130,"&gt;0",J130),2)</f>
        <v>0</v>
      </c>
      <c r="K129" s="365"/>
      <c r="L129" s="364">
        <f>SUMIF(I129:J129,"&gt;0",I129:J129)</f>
        <v>0</v>
      </c>
      <c r="M129" s="353"/>
      <c r="N129" s="366"/>
      <c r="O129" s="367" t="str">
        <f t="shared" ref="O129:O156" si="73">IF(OR(N129="",$K129=""),"",(N129/$E129)*$K129)</f>
        <v/>
      </c>
      <c r="P129" s="366"/>
      <c r="Q129" s="395" t="str">
        <f t="shared" ref="Q129:Q156" si="74">IF(OR(P129="",$K129=""),"",(P129/$E129)*$K129)</f>
        <v/>
      </c>
      <c r="R129" s="366"/>
      <c r="S129" s="396" t="str">
        <f t="shared" ref="S129:S156" si="75">IF(OR(R129="",$K129=""),"",(R129/$E129)*$K129)</f>
        <v/>
      </c>
      <c r="T129" s="397">
        <f ca="1">SUMIF($N$8:S$9,"QUANT.",N129:S129)</f>
        <v>0</v>
      </c>
      <c r="U129" s="398">
        <f ca="1" t="shared" ref="U129:U154" si="76">SUMIF($N$8:$S$9,"CUSTO",N129:S129)</f>
        <v>0</v>
      </c>
      <c r="V129" s="399" t="str">
        <f ca="1" t="shared" ref="V129:V155" si="77">IF(B129&lt;&gt;"",IF(U129=0,"MEDIR",IF(K129-U129=0,"OK",IF(K129-U129&gt;0,"MEDIR","ALERTA!"))),"")</f>
        <v/>
      </c>
      <c r="W129" s="400">
        <f ca="1" t="shared" ref="W129:W156" si="78">IF(T129="",0,E129-T129)</f>
        <v>0</v>
      </c>
      <c r="X129" s="400">
        <f ca="1" t="shared" ref="X129:X156" si="79">IF(U129="",0,K129-U129)</f>
        <v>0</v>
      </c>
      <c r="Y129" s="281"/>
      <c r="Z129" s="281"/>
      <c r="AA129" s="281"/>
      <c r="AB129" s="281"/>
      <c r="AC129" s="281"/>
      <c r="AD129" s="281"/>
      <c r="AE129" s="281"/>
      <c r="AF129" s="281"/>
      <c r="AG129" s="281"/>
      <c r="AH129" s="281"/>
      <c r="AI129" s="281"/>
      <c r="AJ129" s="283">
        <f t="shared" ref="AJ129:AJ180" si="80">B129-AK129</f>
        <v>0</v>
      </c>
      <c r="AK129" s="283">
        <v>0</v>
      </c>
    </row>
    <row r="130" s="288" customFormat="1" customHeight="1" spans="1:37">
      <c r="A130" s="280" t="s">
        <v>872</v>
      </c>
      <c r="B130" s="264" t="s">
        <v>873</v>
      </c>
      <c r="C130" s="271" t="s">
        <v>874</v>
      </c>
      <c r="D130" s="266" t="s">
        <v>600</v>
      </c>
      <c r="E130" s="267">
        <v>6670.43</v>
      </c>
      <c r="F130" s="319"/>
      <c r="G130" s="319"/>
      <c r="H130" s="320">
        <f t="shared" ref="H129:H155" si="81">IF(E130="","",F130+G130)</f>
        <v>0</v>
      </c>
      <c r="I130" s="320">
        <f t="shared" ref="I129:I156" si="82">IF(E130="","",TRUNC((E130*F130),2))</f>
        <v>0</v>
      </c>
      <c r="J130" s="320">
        <f t="shared" ref="J129:J156" si="83">IF(E130="","",TRUNC((E130*G130),2))</f>
        <v>0</v>
      </c>
      <c r="K130" s="320">
        <f t="shared" ref="K129:K151" si="84">IF(E130="","",TRUNC((I130+J130),2))</f>
        <v>0</v>
      </c>
      <c r="L130" s="320"/>
      <c r="M130" s="355"/>
      <c r="N130" s="356"/>
      <c r="O130" s="357" t="str">
        <f t="shared" si="73"/>
        <v/>
      </c>
      <c r="P130" s="356"/>
      <c r="Q130" s="382" t="str">
        <f t="shared" si="74"/>
        <v/>
      </c>
      <c r="R130" s="356"/>
      <c r="S130" s="387" t="str">
        <f t="shared" si="75"/>
        <v/>
      </c>
      <c r="T130" s="383">
        <f ca="1">SUMIF($N$8:S$9,"QUANT.",N130:S130)</f>
        <v>0</v>
      </c>
      <c r="U130" s="384">
        <f ca="1" t="shared" si="76"/>
        <v>0</v>
      </c>
      <c r="V130" s="385" t="str">
        <f ca="1" t="shared" si="77"/>
        <v>MEDIR</v>
      </c>
      <c r="W130" s="386">
        <f ca="1" t="shared" si="78"/>
        <v>6670.43</v>
      </c>
      <c r="X130" s="386">
        <f ca="1" t="shared" si="79"/>
        <v>0</v>
      </c>
      <c r="Y130" s="355"/>
      <c r="Z130" s="355"/>
      <c r="AA130" s="355"/>
      <c r="AB130" s="355"/>
      <c r="AC130" s="355"/>
      <c r="AD130" s="355"/>
      <c r="AE130" s="355"/>
      <c r="AF130" s="355"/>
      <c r="AG130" s="355"/>
      <c r="AH130" s="355"/>
      <c r="AI130" s="355"/>
      <c r="AJ130" s="401" t="e">
        <f t="shared" si="80"/>
        <v>#VALUE!</v>
      </c>
      <c r="AK130" s="401">
        <v>0</v>
      </c>
    </row>
    <row r="131" s="232" customFormat="1" customHeight="1" spans="1:37">
      <c r="A131" s="402"/>
      <c r="B131" s="403"/>
      <c r="C131" s="404" t="str">
        <f>IF($B131="","",IFERROR(VLOOKUP($B131,#REF!,2,0),IFERROR(VLOOKUP($B131,#REF!,2,0),"")))</f>
        <v/>
      </c>
      <c r="D131" s="405" t="str">
        <f>IF($B131="","",IFERROR(VLOOKUP($B131,#REF!,3,0),IFERROR(VLOOKUP($B131,#REF!,3,0),"")))</f>
        <v/>
      </c>
      <c r="E131" s="406"/>
      <c r="F131" s="407" t="str">
        <f>IF($B131="","",IFERROR(VLOOKUP($B131,#REF!,4,0),IFERROR(VLOOKUP($B131,#REF!,6,0),"")))</f>
        <v/>
      </c>
      <c r="G131" s="407" t="str">
        <f>IF($B131="","",IFERROR(VLOOKUP($B131,#REF!,5,0),IFERROR(VLOOKUP($B131,#REF!,7,0),"")))</f>
        <v/>
      </c>
      <c r="H131" s="407" t="str">
        <f t="shared" si="81"/>
        <v/>
      </c>
      <c r="I131" s="407" t="str">
        <f t="shared" si="82"/>
        <v/>
      </c>
      <c r="J131" s="407" t="str">
        <f t="shared" si="83"/>
        <v/>
      </c>
      <c r="K131" s="407" t="str">
        <f t="shared" si="84"/>
        <v/>
      </c>
      <c r="L131" s="407"/>
      <c r="M131" s="281"/>
      <c r="N131" s="366"/>
      <c r="O131" s="367" t="str">
        <f t="shared" si="73"/>
        <v/>
      </c>
      <c r="P131" s="366"/>
      <c r="Q131" s="395" t="str">
        <f t="shared" si="74"/>
        <v/>
      </c>
      <c r="R131" s="366"/>
      <c r="S131" s="396" t="str">
        <f t="shared" si="75"/>
        <v/>
      </c>
      <c r="T131" s="397">
        <f ca="1">SUMIF($N$8:S$9,"QUANT.",N131:S131)</f>
        <v>0</v>
      </c>
      <c r="U131" s="398">
        <f ca="1" t="shared" si="76"/>
        <v>0</v>
      </c>
      <c r="V131" s="399" t="str">
        <f ca="1" t="shared" si="77"/>
        <v/>
      </c>
      <c r="W131" s="400">
        <f ca="1" t="shared" si="78"/>
        <v>0</v>
      </c>
      <c r="X131" s="400" t="e">
        <f ca="1" t="shared" si="79"/>
        <v>#VALUE!</v>
      </c>
      <c r="Y131" s="281"/>
      <c r="Z131" s="281"/>
      <c r="AA131" s="281"/>
      <c r="AB131" s="281"/>
      <c r="AC131" s="281"/>
      <c r="AD131" s="281"/>
      <c r="AE131" s="281"/>
      <c r="AF131" s="281"/>
      <c r="AG131" s="281"/>
      <c r="AH131" s="281"/>
      <c r="AI131" s="281"/>
      <c r="AJ131" s="283">
        <f t="shared" si="80"/>
        <v>0</v>
      </c>
      <c r="AK131" s="283">
        <v>0</v>
      </c>
    </row>
    <row r="132" s="232" customFormat="1" customHeight="1" spans="1:37">
      <c r="A132" s="402"/>
      <c r="B132" s="403"/>
      <c r="C132" s="404" t="str">
        <f>IF($B132="","",IFERROR(VLOOKUP($B132,#REF!,2,0),IFERROR(VLOOKUP($B132,#REF!,2,0),"")))</f>
        <v/>
      </c>
      <c r="D132" s="405" t="str">
        <f>IF($B132="","",IFERROR(VLOOKUP($B132,#REF!,3,0),IFERROR(VLOOKUP($B132,#REF!,3,0),"")))</f>
        <v/>
      </c>
      <c r="E132" s="406"/>
      <c r="F132" s="407" t="str">
        <f>IF($B132="","",IFERROR(VLOOKUP($B132,#REF!,4,0),IFERROR(VLOOKUP($B132,#REF!,6,0),"")))</f>
        <v/>
      </c>
      <c r="G132" s="407" t="str">
        <f>IF($B132="","",IFERROR(VLOOKUP($B132,#REF!,5,0),IFERROR(VLOOKUP($B132,#REF!,7,0),"")))</f>
        <v/>
      </c>
      <c r="H132" s="407" t="str">
        <f t="shared" si="81"/>
        <v/>
      </c>
      <c r="I132" s="407" t="str">
        <f t="shared" si="82"/>
        <v/>
      </c>
      <c r="J132" s="407" t="str">
        <f t="shared" si="83"/>
        <v/>
      </c>
      <c r="K132" s="407" t="str">
        <f t="shared" si="84"/>
        <v/>
      </c>
      <c r="L132" s="407"/>
      <c r="M132" s="281"/>
      <c r="N132" s="366"/>
      <c r="O132" s="367" t="str">
        <f t="shared" si="73"/>
        <v/>
      </c>
      <c r="P132" s="366"/>
      <c r="Q132" s="395" t="str">
        <f t="shared" si="74"/>
        <v/>
      </c>
      <c r="R132" s="366"/>
      <c r="S132" s="396" t="str">
        <f t="shared" si="75"/>
        <v/>
      </c>
      <c r="T132" s="397">
        <f ca="1">SUMIF($N$8:S$9,"QUANT.",N132:S132)</f>
        <v>0</v>
      </c>
      <c r="U132" s="398">
        <f ca="1" t="shared" si="76"/>
        <v>0</v>
      </c>
      <c r="V132" s="399" t="str">
        <f ca="1" t="shared" si="77"/>
        <v/>
      </c>
      <c r="W132" s="400">
        <f ca="1" t="shared" si="78"/>
        <v>0</v>
      </c>
      <c r="X132" s="400" t="e">
        <f ca="1" t="shared" si="79"/>
        <v>#VALUE!</v>
      </c>
      <c r="Y132" s="281"/>
      <c r="Z132" s="281"/>
      <c r="AA132" s="281"/>
      <c r="AB132" s="281"/>
      <c r="AC132" s="281"/>
      <c r="AD132" s="281"/>
      <c r="AE132" s="281"/>
      <c r="AF132" s="281"/>
      <c r="AG132" s="281"/>
      <c r="AH132" s="281"/>
      <c r="AI132" s="281"/>
      <c r="AJ132" s="283">
        <f t="shared" si="80"/>
        <v>0</v>
      </c>
      <c r="AK132" s="283">
        <v>0</v>
      </c>
    </row>
    <row r="133" s="232" customFormat="1" customHeight="1" spans="1:37">
      <c r="A133" s="402"/>
      <c r="B133" s="403"/>
      <c r="C133" s="404" t="str">
        <f>IF($B133="","",IFERROR(VLOOKUP($B133,#REF!,2,0),IFERROR(VLOOKUP($B133,#REF!,2,0),"")))</f>
        <v/>
      </c>
      <c r="D133" s="405" t="str">
        <f>IF($B133="","",IFERROR(VLOOKUP($B133,#REF!,3,0),IFERROR(VLOOKUP($B133,#REF!,3,0),"")))</f>
        <v/>
      </c>
      <c r="E133" s="406"/>
      <c r="F133" s="407" t="str">
        <f>IF($B133="","",IFERROR(VLOOKUP($B133,#REF!,4,0),IFERROR(VLOOKUP($B133,#REF!,6,0),"")))</f>
        <v/>
      </c>
      <c r="G133" s="407" t="str">
        <f>IF($B133="","",IFERROR(VLOOKUP($B133,#REF!,5,0),IFERROR(VLOOKUP($B133,#REF!,7,0),"")))</f>
        <v/>
      </c>
      <c r="H133" s="407" t="str">
        <f t="shared" si="81"/>
        <v/>
      </c>
      <c r="I133" s="407" t="str">
        <f t="shared" si="82"/>
        <v/>
      </c>
      <c r="J133" s="407" t="str">
        <f t="shared" si="83"/>
        <v/>
      </c>
      <c r="K133" s="407" t="str">
        <f t="shared" si="84"/>
        <v/>
      </c>
      <c r="L133" s="407"/>
      <c r="M133" s="281"/>
      <c r="N133" s="366"/>
      <c r="O133" s="367" t="str">
        <f t="shared" si="73"/>
        <v/>
      </c>
      <c r="P133" s="366"/>
      <c r="Q133" s="395" t="str">
        <f t="shared" si="74"/>
        <v/>
      </c>
      <c r="R133" s="366"/>
      <c r="S133" s="396" t="str">
        <f t="shared" si="75"/>
        <v/>
      </c>
      <c r="T133" s="397">
        <f ca="1">SUMIF($N$8:S$9,"QUANT.",N133:S133)</f>
        <v>0</v>
      </c>
      <c r="U133" s="398">
        <f ca="1" t="shared" si="76"/>
        <v>0</v>
      </c>
      <c r="V133" s="399" t="str">
        <f ca="1" t="shared" si="77"/>
        <v/>
      </c>
      <c r="W133" s="400">
        <f ca="1" t="shared" si="78"/>
        <v>0</v>
      </c>
      <c r="X133" s="400" t="e">
        <f ca="1" t="shared" si="79"/>
        <v>#VALUE!</v>
      </c>
      <c r="Y133" s="281"/>
      <c r="Z133" s="281"/>
      <c r="AA133" s="281"/>
      <c r="AB133" s="281"/>
      <c r="AC133" s="281"/>
      <c r="AD133" s="281"/>
      <c r="AE133" s="281"/>
      <c r="AF133" s="281"/>
      <c r="AG133" s="281"/>
      <c r="AH133" s="281"/>
      <c r="AI133" s="281"/>
      <c r="AJ133" s="283">
        <f t="shared" si="80"/>
        <v>0</v>
      </c>
      <c r="AK133" s="283">
        <v>0</v>
      </c>
    </row>
    <row r="134" s="232" customFormat="1" customHeight="1" spans="1:37">
      <c r="A134" s="402"/>
      <c r="B134" s="403"/>
      <c r="C134" s="404" t="str">
        <f>IF($B134="","",IFERROR(VLOOKUP($B134,#REF!,2,0),IFERROR(VLOOKUP($B134,#REF!,2,0),"")))</f>
        <v/>
      </c>
      <c r="D134" s="405" t="str">
        <f>IF($B134="","",IFERROR(VLOOKUP($B134,#REF!,3,0),IFERROR(VLOOKUP($B134,#REF!,3,0),"")))</f>
        <v/>
      </c>
      <c r="E134" s="406"/>
      <c r="F134" s="407" t="str">
        <f>IF($B134="","",IFERROR(VLOOKUP($B134,#REF!,4,0),IFERROR(VLOOKUP($B134,#REF!,6,0),"")))</f>
        <v/>
      </c>
      <c r="G134" s="407" t="str">
        <f>IF($B134="","",IFERROR(VLOOKUP($B134,#REF!,5,0),IFERROR(VLOOKUP($B134,#REF!,7,0),"")))</f>
        <v/>
      </c>
      <c r="H134" s="407" t="str">
        <f t="shared" si="81"/>
        <v/>
      </c>
      <c r="I134" s="407" t="str">
        <f t="shared" si="82"/>
        <v/>
      </c>
      <c r="J134" s="407" t="str">
        <f t="shared" si="83"/>
        <v/>
      </c>
      <c r="K134" s="407" t="str">
        <f t="shared" si="84"/>
        <v/>
      </c>
      <c r="L134" s="407"/>
      <c r="M134" s="281"/>
      <c r="N134" s="366"/>
      <c r="O134" s="367" t="str">
        <f t="shared" si="73"/>
        <v/>
      </c>
      <c r="P134" s="366"/>
      <c r="Q134" s="395" t="str">
        <f t="shared" si="74"/>
        <v/>
      </c>
      <c r="R134" s="366"/>
      <c r="S134" s="396" t="str">
        <f t="shared" si="75"/>
        <v/>
      </c>
      <c r="T134" s="397">
        <f ca="1">SUMIF($N$8:S$9,"QUANT.",N134:S134)</f>
        <v>0</v>
      </c>
      <c r="U134" s="398">
        <f ca="1" t="shared" si="76"/>
        <v>0</v>
      </c>
      <c r="V134" s="399" t="str">
        <f ca="1" t="shared" si="77"/>
        <v/>
      </c>
      <c r="W134" s="400">
        <f ca="1" t="shared" si="78"/>
        <v>0</v>
      </c>
      <c r="X134" s="400" t="e">
        <f ca="1" t="shared" si="79"/>
        <v>#VALUE!</v>
      </c>
      <c r="Y134" s="281"/>
      <c r="Z134" s="281"/>
      <c r="AA134" s="281"/>
      <c r="AB134" s="281"/>
      <c r="AC134" s="281"/>
      <c r="AD134" s="281"/>
      <c r="AE134" s="281"/>
      <c r="AF134" s="281"/>
      <c r="AG134" s="281"/>
      <c r="AH134" s="281"/>
      <c r="AI134" s="281"/>
      <c r="AJ134" s="283">
        <f t="shared" si="80"/>
        <v>0</v>
      </c>
      <c r="AK134" s="283">
        <v>0</v>
      </c>
    </row>
    <row r="135" s="232" customFormat="1" customHeight="1" spans="1:37">
      <c r="A135" s="402"/>
      <c r="B135" s="403"/>
      <c r="C135" s="408"/>
      <c r="D135" s="405" t="str">
        <f>IF($B135="","",IFERROR(VLOOKUP($B135,#REF!,3,0),IFERROR(VLOOKUP($B135,#REF!,3,0),"")))</f>
        <v/>
      </c>
      <c r="E135" s="406"/>
      <c r="F135" s="407" t="str">
        <f>IF($B135="","",IFERROR(VLOOKUP($B135,#REF!,4,0),IFERROR(VLOOKUP($B135,#REF!,6,0),"")))</f>
        <v/>
      </c>
      <c r="G135" s="407" t="str">
        <f>IF($B135="","",IFERROR(VLOOKUP($B135,#REF!,5,0),IFERROR(VLOOKUP($B135,#REF!,7,0),"")))</f>
        <v/>
      </c>
      <c r="H135" s="407" t="str">
        <f t="shared" si="81"/>
        <v/>
      </c>
      <c r="I135" s="407" t="str">
        <f t="shared" si="82"/>
        <v/>
      </c>
      <c r="J135" s="407" t="str">
        <f t="shared" si="83"/>
        <v/>
      </c>
      <c r="K135" s="407" t="str">
        <f t="shared" si="84"/>
        <v/>
      </c>
      <c r="L135" s="407"/>
      <c r="M135" s="281"/>
      <c r="N135" s="366"/>
      <c r="O135" s="367" t="str">
        <f t="shared" si="73"/>
        <v/>
      </c>
      <c r="P135" s="366"/>
      <c r="Q135" s="395" t="str">
        <f t="shared" si="74"/>
        <v/>
      </c>
      <c r="R135" s="366"/>
      <c r="S135" s="396" t="str">
        <f t="shared" si="75"/>
        <v/>
      </c>
      <c r="T135" s="397">
        <f ca="1">SUMIF($N$8:S$9,"QUANT.",N135:S135)</f>
        <v>0</v>
      </c>
      <c r="U135" s="398">
        <f ca="1" t="shared" si="76"/>
        <v>0</v>
      </c>
      <c r="V135" s="399" t="str">
        <f ca="1" t="shared" si="77"/>
        <v/>
      </c>
      <c r="W135" s="400">
        <f ca="1" t="shared" si="78"/>
        <v>0</v>
      </c>
      <c r="X135" s="400" t="e">
        <f ca="1" t="shared" si="79"/>
        <v>#VALUE!</v>
      </c>
      <c r="Y135" s="281"/>
      <c r="Z135" s="281"/>
      <c r="AA135" s="281"/>
      <c r="AB135" s="281"/>
      <c r="AC135" s="281"/>
      <c r="AD135" s="281"/>
      <c r="AE135" s="281"/>
      <c r="AF135" s="281"/>
      <c r="AG135" s="281"/>
      <c r="AH135" s="281"/>
      <c r="AI135" s="281"/>
      <c r="AJ135" s="283">
        <f t="shared" si="80"/>
        <v>0</v>
      </c>
      <c r="AK135" s="283">
        <v>0</v>
      </c>
    </row>
    <row r="136" s="232" customFormat="1" customHeight="1" spans="1:37">
      <c r="A136" s="402"/>
      <c r="B136" s="403"/>
      <c r="C136" s="404"/>
      <c r="D136" s="405" t="str">
        <f>IF($B136="","",IFERROR(VLOOKUP($B136,#REF!,3,0),IFERROR(VLOOKUP($B136,#REF!,3,0),"")))</f>
        <v/>
      </c>
      <c r="E136" s="406"/>
      <c r="F136" s="407" t="str">
        <f>IF($B136="","",IFERROR(VLOOKUP($B136,#REF!,4,0),IFERROR(VLOOKUP($B136,#REF!,6,0),"")))</f>
        <v/>
      </c>
      <c r="G136" s="407" t="str">
        <f>IF($B136="","",IFERROR(VLOOKUP($B136,#REF!,5,0),IFERROR(VLOOKUP($B136,#REF!,7,0),"")))</f>
        <v/>
      </c>
      <c r="H136" s="407" t="str">
        <f t="shared" si="81"/>
        <v/>
      </c>
      <c r="I136" s="407" t="str">
        <f t="shared" si="82"/>
        <v/>
      </c>
      <c r="J136" s="407" t="str">
        <f t="shared" si="83"/>
        <v/>
      </c>
      <c r="K136" s="407" t="str">
        <f t="shared" si="84"/>
        <v/>
      </c>
      <c r="L136" s="407"/>
      <c r="M136" s="281"/>
      <c r="N136" s="366"/>
      <c r="O136" s="367" t="str">
        <f t="shared" si="73"/>
        <v/>
      </c>
      <c r="P136" s="366"/>
      <c r="Q136" s="395" t="str">
        <f t="shared" si="74"/>
        <v/>
      </c>
      <c r="R136" s="366"/>
      <c r="S136" s="396" t="str">
        <f t="shared" si="75"/>
        <v/>
      </c>
      <c r="T136" s="397">
        <f ca="1">SUMIF($N$8:S$9,"QUANT.",N136:S136)</f>
        <v>0</v>
      </c>
      <c r="U136" s="398">
        <f ca="1" t="shared" si="76"/>
        <v>0</v>
      </c>
      <c r="V136" s="399" t="str">
        <f ca="1" t="shared" si="77"/>
        <v/>
      </c>
      <c r="W136" s="400">
        <f ca="1" t="shared" si="78"/>
        <v>0</v>
      </c>
      <c r="X136" s="400" t="e">
        <f ca="1" t="shared" si="79"/>
        <v>#VALUE!</v>
      </c>
      <c r="Y136" s="281"/>
      <c r="Z136" s="281"/>
      <c r="AA136" s="281"/>
      <c r="AB136" s="281"/>
      <c r="AC136" s="281"/>
      <c r="AD136" s="281"/>
      <c r="AE136" s="281"/>
      <c r="AF136" s="281"/>
      <c r="AG136" s="281"/>
      <c r="AH136" s="281"/>
      <c r="AI136" s="281"/>
      <c r="AJ136" s="283">
        <f t="shared" si="80"/>
        <v>0</v>
      </c>
      <c r="AK136" s="283">
        <v>0</v>
      </c>
    </row>
    <row r="137" s="232" customFormat="1" customHeight="1" spans="1:37">
      <c r="A137" s="402"/>
      <c r="B137" s="403"/>
      <c r="C137" s="404"/>
      <c r="D137" s="405" t="str">
        <f>IF($B137="","",IFERROR(VLOOKUP($B137,#REF!,3,0),IFERROR(VLOOKUP($B137,#REF!,3,0),"")))</f>
        <v/>
      </c>
      <c r="E137" s="406"/>
      <c r="F137" s="407" t="str">
        <f>IF($B137="","",IFERROR(VLOOKUP($B137,#REF!,4,0),IFERROR(VLOOKUP($B137,#REF!,6,0),"")))</f>
        <v/>
      </c>
      <c r="G137" s="407" t="str">
        <f>IF($B137="","",IFERROR(VLOOKUP($B137,#REF!,5,0),IFERROR(VLOOKUP($B137,#REF!,7,0),"")))</f>
        <v/>
      </c>
      <c r="H137" s="407" t="str">
        <f t="shared" si="81"/>
        <v/>
      </c>
      <c r="I137" s="407" t="str">
        <f t="shared" si="82"/>
        <v/>
      </c>
      <c r="J137" s="407" t="str">
        <f t="shared" si="83"/>
        <v/>
      </c>
      <c r="K137" s="407" t="str">
        <f t="shared" si="84"/>
        <v/>
      </c>
      <c r="L137" s="407"/>
      <c r="M137" s="281"/>
      <c r="N137" s="366"/>
      <c r="O137" s="367" t="str">
        <f t="shared" si="73"/>
        <v/>
      </c>
      <c r="P137" s="366"/>
      <c r="Q137" s="395" t="str">
        <f t="shared" si="74"/>
        <v/>
      </c>
      <c r="R137" s="366"/>
      <c r="S137" s="396" t="str">
        <f t="shared" si="75"/>
        <v/>
      </c>
      <c r="T137" s="397">
        <f ca="1">SUMIF($N$8:S$9,"QUANT.",N137:S137)</f>
        <v>0</v>
      </c>
      <c r="U137" s="398">
        <f ca="1" t="shared" si="76"/>
        <v>0</v>
      </c>
      <c r="V137" s="399" t="str">
        <f ca="1" t="shared" si="77"/>
        <v/>
      </c>
      <c r="W137" s="400">
        <f ca="1" t="shared" si="78"/>
        <v>0</v>
      </c>
      <c r="X137" s="400" t="e">
        <f ca="1" t="shared" si="79"/>
        <v>#VALUE!</v>
      </c>
      <c r="Y137" s="281"/>
      <c r="Z137" s="281"/>
      <c r="AA137" s="281"/>
      <c r="AB137" s="281"/>
      <c r="AC137" s="281"/>
      <c r="AD137" s="281"/>
      <c r="AE137" s="281"/>
      <c r="AF137" s="281"/>
      <c r="AG137" s="281"/>
      <c r="AH137" s="281"/>
      <c r="AI137" s="281"/>
      <c r="AJ137" s="283">
        <f t="shared" si="80"/>
        <v>0</v>
      </c>
      <c r="AK137" s="283">
        <v>0</v>
      </c>
    </row>
    <row r="138" s="232" customFormat="1" customHeight="1" spans="1:37">
      <c r="A138" s="402"/>
      <c r="B138" s="403"/>
      <c r="C138" s="404"/>
      <c r="D138" s="405" t="str">
        <f>IF($B138="","",IFERROR(VLOOKUP($B138,#REF!,3,0),IFERROR(VLOOKUP($B138,#REF!,3,0),"")))</f>
        <v/>
      </c>
      <c r="E138" s="406"/>
      <c r="F138" s="407" t="str">
        <f>IF($B138="","",IFERROR(VLOOKUP($B138,#REF!,4,0),IFERROR(VLOOKUP($B138,#REF!,6,0),"")))</f>
        <v/>
      </c>
      <c r="G138" s="407" t="str">
        <f>IF($B138="","",IFERROR(VLOOKUP($B138,#REF!,5,0),IFERROR(VLOOKUP($B138,#REF!,7,0),"")))</f>
        <v/>
      </c>
      <c r="H138" s="407" t="str">
        <f t="shared" si="81"/>
        <v/>
      </c>
      <c r="I138" s="407" t="str">
        <f t="shared" si="82"/>
        <v/>
      </c>
      <c r="J138" s="407" t="str">
        <f t="shared" si="83"/>
        <v/>
      </c>
      <c r="K138" s="407" t="str">
        <f t="shared" si="84"/>
        <v/>
      </c>
      <c r="L138" s="407"/>
      <c r="M138" s="281"/>
      <c r="N138" s="366"/>
      <c r="O138" s="367" t="str">
        <f t="shared" si="73"/>
        <v/>
      </c>
      <c r="P138" s="366"/>
      <c r="Q138" s="395" t="str">
        <f t="shared" si="74"/>
        <v/>
      </c>
      <c r="R138" s="366"/>
      <c r="S138" s="396" t="str">
        <f t="shared" si="75"/>
        <v/>
      </c>
      <c r="T138" s="397">
        <f ca="1">SUMIF($N$8:S$9,"QUANT.",N138:S138)</f>
        <v>0</v>
      </c>
      <c r="U138" s="398">
        <f ca="1" t="shared" si="76"/>
        <v>0</v>
      </c>
      <c r="V138" s="399" t="str">
        <f ca="1" t="shared" si="77"/>
        <v/>
      </c>
      <c r="W138" s="400">
        <f ca="1" t="shared" si="78"/>
        <v>0</v>
      </c>
      <c r="X138" s="400" t="e">
        <f ca="1" t="shared" si="79"/>
        <v>#VALUE!</v>
      </c>
      <c r="Y138" s="281"/>
      <c r="Z138" s="281"/>
      <c r="AA138" s="281"/>
      <c r="AB138" s="281"/>
      <c r="AC138" s="281"/>
      <c r="AD138" s="281"/>
      <c r="AE138" s="281"/>
      <c r="AF138" s="281"/>
      <c r="AG138" s="281"/>
      <c r="AH138" s="281"/>
      <c r="AI138" s="281"/>
      <c r="AJ138" s="283">
        <f t="shared" si="80"/>
        <v>0</v>
      </c>
      <c r="AK138" s="283">
        <v>0</v>
      </c>
    </row>
    <row r="139" s="232" customFormat="1" customHeight="1" spans="1:37">
      <c r="A139" s="402"/>
      <c r="B139" s="403"/>
      <c r="C139" s="404" t="str">
        <f>IF($B139="","",IFERROR(VLOOKUP($B139,#REF!,2,0),IFERROR(VLOOKUP($B139,#REF!,2,0),"")))</f>
        <v/>
      </c>
      <c r="D139" s="405" t="str">
        <f>IF($B139="","",IFERROR(VLOOKUP($B139,#REF!,3,0),IFERROR(VLOOKUP($B139,#REF!,3,0),"")))</f>
        <v/>
      </c>
      <c r="E139" s="406"/>
      <c r="F139" s="407" t="str">
        <f>IF($B139="","",IFERROR(VLOOKUP($B139,#REF!,4,0),IFERROR(VLOOKUP($B139,#REF!,6,0),"")))</f>
        <v/>
      </c>
      <c r="G139" s="407" t="str">
        <f>IF($B139="","",IFERROR(VLOOKUP($B139,#REF!,5,0),IFERROR(VLOOKUP($B139,#REF!,7,0),"")))</f>
        <v/>
      </c>
      <c r="H139" s="407" t="str">
        <f t="shared" si="81"/>
        <v/>
      </c>
      <c r="I139" s="407" t="str">
        <f t="shared" si="82"/>
        <v/>
      </c>
      <c r="J139" s="407" t="str">
        <f t="shared" si="83"/>
        <v/>
      </c>
      <c r="K139" s="407" t="str">
        <f t="shared" si="84"/>
        <v/>
      </c>
      <c r="L139" s="407"/>
      <c r="M139" s="281"/>
      <c r="N139" s="366"/>
      <c r="O139" s="367" t="str">
        <f t="shared" si="73"/>
        <v/>
      </c>
      <c r="P139" s="366"/>
      <c r="Q139" s="395" t="str">
        <f t="shared" si="74"/>
        <v/>
      </c>
      <c r="R139" s="366"/>
      <c r="S139" s="396" t="str">
        <f t="shared" si="75"/>
        <v/>
      </c>
      <c r="T139" s="397">
        <f ca="1">SUMIF($N$8:S$9,"QUANT.",N139:S139)</f>
        <v>0</v>
      </c>
      <c r="U139" s="398">
        <f ca="1" t="shared" si="76"/>
        <v>0</v>
      </c>
      <c r="V139" s="399" t="str">
        <f ca="1" t="shared" si="77"/>
        <v/>
      </c>
      <c r="W139" s="400">
        <f ca="1" t="shared" si="78"/>
        <v>0</v>
      </c>
      <c r="X139" s="400" t="e">
        <f ca="1" t="shared" si="79"/>
        <v>#VALUE!</v>
      </c>
      <c r="Y139" s="281"/>
      <c r="Z139" s="281"/>
      <c r="AA139" s="281"/>
      <c r="AB139" s="281"/>
      <c r="AC139" s="281"/>
      <c r="AD139" s="281"/>
      <c r="AE139" s="281"/>
      <c r="AF139" s="281"/>
      <c r="AG139" s="281"/>
      <c r="AH139" s="281"/>
      <c r="AI139" s="281"/>
      <c r="AJ139" s="283">
        <f t="shared" si="80"/>
        <v>0</v>
      </c>
      <c r="AK139" s="283">
        <v>0</v>
      </c>
    </row>
    <row r="140" s="232" customFormat="1" customHeight="1" spans="1:37">
      <c r="A140" s="402"/>
      <c r="B140" s="403"/>
      <c r="C140" s="404" t="str">
        <f>IF($B140="","",IFERROR(VLOOKUP($B140,#REF!,2,0),IFERROR(VLOOKUP($B140,#REF!,2,0),"")))</f>
        <v/>
      </c>
      <c r="D140" s="405" t="str">
        <f>IF($B140="","",IFERROR(VLOOKUP($B140,#REF!,3,0),IFERROR(VLOOKUP($B140,#REF!,3,0),"")))</f>
        <v/>
      </c>
      <c r="E140" s="406"/>
      <c r="F140" s="407" t="str">
        <f>IF($B140="","",IFERROR(VLOOKUP($B140,#REF!,4,0),IFERROR(VLOOKUP($B140,#REF!,6,0),"")))</f>
        <v/>
      </c>
      <c r="G140" s="407" t="str">
        <f>IF($B140="","",IFERROR(VLOOKUP($B140,#REF!,5,0),IFERROR(VLOOKUP($B140,#REF!,7,0),"")))</f>
        <v/>
      </c>
      <c r="H140" s="407" t="str">
        <f t="shared" si="81"/>
        <v/>
      </c>
      <c r="I140" s="407" t="str">
        <f t="shared" si="82"/>
        <v/>
      </c>
      <c r="J140" s="407" t="str">
        <f t="shared" si="83"/>
        <v/>
      </c>
      <c r="K140" s="407" t="str">
        <f t="shared" si="84"/>
        <v/>
      </c>
      <c r="L140" s="407"/>
      <c r="M140" s="281"/>
      <c r="N140" s="366"/>
      <c r="O140" s="367" t="str">
        <f t="shared" si="73"/>
        <v/>
      </c>
      <c r="P140" s="366"/>
      <c r="Q140" s="395" t="str">
        <f t="shared" si="74"/>
        <v/>
      </c>
      <c r="R140" s="366"/>
      <c r="S140" s="396" t="str">
        <f t="shared" si="75"/>
        <v/>
      </c>
      <c r="T140" s="397">
        <f ca="1">SUMIF($N$8:S$9,"QUANT.",N140:S140)</f>
        <v>0</v>
      </c>
      <c r="U140" s="398">
        <f ca="1" t="shared" si="76"/>
        <v>0</v>
      </c>
      <c r="V140" s="399" t="str">
        <f ca="1" t="shared" si="77"/>
        <v/>
      </c>
      <c r="W140" s="400">
        <f ca="1" t="shared" si="78"/>
        <v>0</v>
      </c>
      <c r="X140" s="400" t="e">
        <f ca="1" t="shared" si="79"/>
        <v>#VALUE!</v>
      </c>
      <c r="Y140" s="281"/>
      <c r="Z140" s="281"/>
      <c r="AA140" s="281"/>
      <c r="AB140" s="281"/>
      <c r="AC140" s="281"/>
      <c r="AD140" s="281"/>
      <c r="AE140" s="281"/>
      <c r="AF140" s="281"/>
      <c r="AG140" s="281"/>
      <c r="AH140" s="281"/>
      <c r="AI140" s="281"/>
      <c r="AJ140" s="283">
        <f t="shared" si="80"/>
        <v>0</v>
      </c>
      <c r="AK140" s="283">
        <v>0</v>
      </c>
    </row>
    <row r="141" s="232" customFormat="1" customHeight="1" spans="1:37">
      <c r="A141" s="402"/>
      <c r="B141" s="403"/>
      <c r="C141" s="404" t="str">
        <f>IF($B141="","",IFERROR(VLOOKUP($B141,#REF!,2,0),IFERROR(VLOOKUP($B141,#REF!,2,0),"")))</f>
        <v/>
      </c>
      <c r="D141" s="405" t="str">
        <f>IF($B141="","",IFERROR(VLOOKUP($B141,#REF!,3,0),IFERROR(VLOOKUP($B141,#REF!,3,0),"")))</f>
        <v/>
      </c>
      <c r="E141" s="406"/>
      <c r="F141" s="407" t="str">
        <f>IF($B141="","",IFERROR(VLOOKUP($B141,#REF!,4,0),IFERROR(VLOOKUP($B141,#REF!,6,0),"")))</f>
        <v/>
      </c>
      <c r="G141" s="407" t="str">
        <f>IF($B141="","",IFERROR(VLOOKUP($B141,#REF!,5,0),IFERROR(VLOOKUP($B141,#REF!,7,0),"")))</f>
        <v/>
      </c>
      <c r="H141" s="407" t="str">
        <f t="shared" si="81"/>
        <v/>
      </c>
      <c r="I141" s="407" t="str">
        <f t="shared" si="82"/>
        <v/>
      </c>
      <c r="J141" s="407" t="str">
        <f t="shared" si="83"/>
        <v/>
      </c>
      <c r="K141" s="407" t="str">
        <f t="shared" si="84"/>
        <v/>
      </c>
      <c r="L141" s="407"/>
      <c r="M141" s="281"/>
      <c r="N141" s="366"/>
      <c r="O141" s="367" t="str">
        <f t="shared" si="73"/>
        <v/>
      </c>
      <c r="P141" s="366"/>
      <c r="Q141" s="395" t="str">
        <f t="shared" si="74"/>
        <v/>
      </c>
      <c r="R141" s="366"/>
      <c r="S141" s="396" t="str">
        <f t="shared" si="75"/>
        <v/>
      </c>
      <c r="T141" s="397">
        <f ca="1">SUMIF($N$8:S$9,"QUANT.",N141:S141)</f>
        <v>0</v>
      </c>
      <c r="U141" s="398">
        <f ca="1" t="shared" si="76"/>
        <v>0</v>
      </c>
      <c r="V141" s="399" t="str">
        <f ca="1" t="shared" si="77"/>
        <v/>
      </c>
      <c r="W141" s="400">
        <f ca="1" t="shared" si="78"/>
        <v>0</v>
      </c>
      <c r="X141" s="400" t="e">
        <f ca="1" t="shared" si="79"/>
        <v>#VALUE!</v>
      </c>
      <c r="Y141" s="281"/>
      <c r="Z141" s="281"/>
      <c r="AA141" s="281"/>
      <c r="AB141" s="281"/>
      <c r="AC141" s="281"/>
      <c r="AD141" s="281"/>
      <c r="AE141" s="281"/>
      <c r="AF141" s="281"/>
      <c r="AG141" s="281"/>
      <c r="AH141" s="281"/>
      <c r="AI141" s="281"/>
      <c r="AJ141" s="283">
        <f t="shared" si="80"/>
        <v>0</v>
      </c>
      <c r="AK141" s="283">
        <v>0</v>
      </c>
    </row>
    <row r="142" s="232" customFormat="1" customHeight="1" spans="1:37">
      <c r="A142" s="402"/>
      <c r="B142" s="403"/>
      <c r="C142" s="404" t="str">
        <f>IF($B142="","",IFERROR(VLOOKUP($B142,#REF!,2,0),IFERROR(VLOOKUP($B142,#REF!,2,0),"")))</f>
        <v/>
      </c>
      <c r="D142" s="405" t="str">
        <f>IF($B142="","",IFERROR(VLOOKUP($B142,#REF!,3,0),IFERROR(VLOOKUP($B142,#REF!,3,0),"")))</f>
        <v/>
      </c>
      <c r="E142" s="406"/>
      <c r="F142" s="407" t="str">
        <f>IF($B142="","",IFERROR(VLOOKUP($B142,#REF!,4,0),IFERROR(VLOOKUP($B142,#REF!,6,0),"")))</f>
        <v/>
      </c>
      <c r="G142" s="407" t="str">
        <f>IF($B142="","",IFERROR(VLOOKUP($B142,#REF!,5,0),IFERROR(VLOOKUP($B142,#REF!,7,0),"")))</f>
        <v/>
      </c>
      <c r="H142" s="407" t="str">
        <f t="shared" si="81"/>
        <v/>
      </c>
      <c r="I142" s="407" t="str">
        <f t="shared" si="82"/>
        <v/>
      </c>
      <c r="J142" s="407" t="str">
        <f t="shared" si="83"/>
        <v/>
      </c>
      <c r="K142" s="407" t="str">
        <f t="shared" si="84"/>
        <v/>
      </c>
      <c r="L142" s="407"/>
      <c r="M142" s="281"/>
      <c r="N142" s="366"/>
      <c r="O142" s="367" t="str">
        <f t="shared" si="73"/>
        <v/>
      </c>
      <c r="P142" s="366"/>
      <c r="Q142" s="395" t="str">
        <f t="shared" si="74"/>
        <v/>
      </c>
      <c r="R142" s="366"/>
      <c r="S142" s="396" t="str">
        <f t="shared" si="75"/>
        <v/>
      </c>
      <c r="T142" s="397">
        <f ca="1">SUMIF($N$8:S$9,"QUANT.",N142:S142)</f>
        <v>0</v>
      </c>
      <c r="U142" s="398">
        <f ca="1" t="shared" si="76"/>
        <v>0</v>
      </c>
      <c r="V142" s="399" t="str">
        <f ca="1" t="shared" si="77"/>
        <v/>
      </c>
      <c r="W142" s="400">
        <f ca="1" t="shared" si="78"/>
        <v>0</v>
      </c>
      <c r="X142" s="400" t="e">
        <f ca="1" t="shared" si="79"/>
        <v>#VALUE!</v>
      </c>
      <c r="Y142" s="281"/>
      <c r="Z142" s="281"/>
      <c r="AA142" s="281"/>
      <c r="AB142" s="281"/>
      <c r="AC142" s="281"/>
      <c r="AD142" s="281"/>
      <c r="AE142" s="281"/>
      <c r="AF142" s="281"/>
      <c r="AG142" s="281"/>
      <c r="AH142" s="281"/>
      <c r="AI142" s="281"/>
      <c r="AJ142" s="283">
        <f t="shared" si="80"/>
        <v>0</v>
      </c>
      <c r="AK142" s="283">
        <v>0</v>
      </c>
    </row>
    <row r="143" s="232" customFormat="1" customHeight="1" spans="1:37">
      <c r="A143" s="402"/>
      <c r="B143" s="403"/>
      <c r="C143" s="404" t="str">
        <f>IF($B143="","",IFERROR(VLOOKUP($B143,#REF!,2,0),IFERROR(VLOOKUP($B143,#REF!,2,0),"")))</f>
        <v/>
      </c>
      <c r="D143" s="405" t="str">
        <f>IF($B143="","",IFERROR(VLOOKUP($B143,#REF!,3,0),IFERROR(VLOOKUP($B143,#REF!,3,0),"")))</f>
        <v/>
      </c>
      <c r="E143" s="406"/>
      <c r="F143" s="407" t="str">
        <f>IF($B143="","",IFERROR(VLOOKUP($B143,#REF!,4,0),IFERROR(VLOOKUP($B143,#REF!,6,0),"")))</f>
        <v/>
      </c>
      <c r="G143" s="407" t="str">
        <f>IF($B143="","",IFERROR(VLOOKUP($B143,#REF!,5,0),IFERROR(VLOOKUP($B143,#REF!,7,0),"")))</f>
        <v/>
      </c>
      <c r="H143" s="407" t="str">
        <f t="shared" si="81"/>
        <v/>
      </c>
      <c r="I143" s="407" t="str">
        <f t="shared" si="82"/>
        <v/>
      </c>
      <c r="J143" s="407" t="str">
        <f t="shared" si="83"/>
        <v/>
      </c>
      <c r="K143" s="407" t="str">
        <f t="shared" si="84"/>
        <v/>
      </c>
      <c r="L143" s="407"/>
      <c r="M143" s="281"/>
      <c r="N143" s="366"/>
      <c r="O143" s="367" t="str">
        <f t="shared" si="73"/>
        <v/>
      </c>
      <c r="P143" s="366"/>
      <c r="Q143" s="395" t="str">
        <f t="shared" si="74"/>
        <v/>
      </c>
      <c r="R143" s="366"/>
      <c r="S143" s="396" t="str">
        <f t="shared" si="75"/>
        <v/>
      </c>
      <c r="T143" s="397">
        <f ca="1">SUMIF($N$8:S$9,"QUANT.",N143:S143)</f>
        <v>0</v>
      </c>
      <c r="U143" s="398">
        <f ca="1" t="shared" si="76"/>
        <v>0</v>
      </c>
      <c r="V143" s="399" t="str">
        <f ca="1" t="shared" si="77"/>
        <v/>
      </c>
      <c r="W143" s="400">
        <f ca="1" t="shared" si="78"/>
        <v>0</v>
      </c>
      <c r="X143" s="400" t="e">
        <f ca="1" t="shared" si="79"/>
        <v>#VALUE!</v>
      </c>
      <c r="Y143" s="281"/>
      <c r="Z143" s="281"/>
      <c r="AA143" s="281"/>
      <c r="AB143" s="281"/>
      <c r="AC143" s="281"/>
      <c r="AD143" s="281"/>
      <c r="AE143" s="281"/>
      <c r="AF143" s="281"/>
      <c r="AG143" s="281"/>
      <c r="AH143" s="281"/>
      <c r="AI143" s="281"/>
      <c r="AJ143" s="283">
        <f t="shared" si="80"/>
        <v>0</v>
      </c>
      <c r="AK143" s="283">
        <v>0</v>
      </c>
    </row>
    <row r="144" s="232" customFormat="1" customHeight="1" spans="1:37">
      <c r="A144" s="402"/>
      <c r="B144" s="403"/>
      <c r="C144" s="404" t="str">
        <f>IF($B144="","",IFERROR(VLOOKUP($B144,#REF!,2,0),IFERROR(VLOOKUP($B144,#REF!,2,0),"")))</f>
        <v/>
      </c>
      <c r="D144" s="405" t="str">
        <f>IF($B144="","",IFERROR(VLOOKUP($B144,#REF!,3,0),IFERROR(VLOOKUP($B144,#REF!,3,0),"")))</f>
        <v/>
      </c>
      <c r="E144" s="406"/>
      <c r="F144" s="407" t="str">
        <f>IF($B144="","",IFERROR(VLOOKUP($B144,#REF!,4,0),IFERROR(VLOOKUP($B144,#REF!,6,0),"")))</f>
        <v/>
      </c>
      <c r="G144" s="407" t="str">
        <f>IF($B144="","",IFERROR(VLOOKUP($B144,#REF!,5,0),IFERROR(VLOOKUP($B144,#REF!,7,0),"")))</f>
        <v/>
      </c>
      <c r="H144" s="407" t="str">
        <f t="shared" si="81"/>
        <v/>
      </c>
      <c r="I144" s="407" t="str">
        <f t="shared" si="82"/>
        <v/>
      </c>
      <c r="J144" s="407" t="str">
        <f t="shared" si="83"/>
        <v/>
      </c>
      <c r="K144" s="407" t="str">
        <f t="shared" si="84"/>
        <v/>
      </c>
      <c r="L144" s="407"/>
      <c r="M144" s="281"/>
      <c r="N144" s="366"/>
      <c r="O144" s="367" t="str">
        <f t="shared" si="73"/>
        <v/>
      </c>
      <c r="P144" s="366"/>
      <c r="Q144" s="395" t="str">
        <f t="shared" si="74"/>
        <v/>
      </c>
      <c r="R144" s="366"/>
      <c r="S144" s="396" t="str">
        <f t="shared" si="75"/>
        <v/>
      </c>
      <c r="T144" s="397">
        <f ca="1">SUMIF($N$8:S$9,"QUANT.",N144:S144)</f>
        <v>0</v>
      </c>
      <c r="U144" s="398">
        <f ca="1" t="shared" si="76"/>
        <v>0</v>
      </c>
      <c r="V144" s="399" t="str">
        <f ca="1" t="shared" si="77"/>
        <v/>
      </c>
      <c r="W144" s="400">
        <f ca="1" t="shared" si="78"/>
        <v>0</v>
      </c>
      <c r="X144" s="400" t="e">
        <f ca="1" t="shared" si="79"/>
        <v>#VALUE!</v>
      </c>
      <c r="Y144" s="281"/>
      <c r="Z144" s="281"/>
      <c r="AA144" s="281"/>
      <c r="AB144" s="281"/>
      <c r="AC144" s="281"/>
      <c r="AD144" s="281"/>
      <c r="AE144" s="281"/>
      <c r="AF144" s="281"/>
      <c r="AG144" s="281"/>
      <c r="AH144" s="281"/>
      <c r="AI144" s="281"/>
      <c r="AJ144" s="283">
        <f t="shared" si="80"/>
        <v>0</v>
      </c>
      <c r="AK144" s="283">
        <v>0</v>
      </c>
    </row>
    <row r="145" s="232" customFormat="1" customHeight="1" spans="1:37">
      <c r="A145" s="402"/>
      <c r="B145" s="403"/>
      <c r="C145" s="404" t="str">
        <f>IF($B145="","",IFERROR(VLOOKUP($B145,#REF!,2,0),IFERROR(VLOOKUP($B145,#REF!,2,0),"")))</f>
        <v/>
      </c>
      <c r="D145" s="405" t="str">
        <f>IF($B145="","",IFERROR(VLOOKUP($B145,#REF!,3,0),IFERROR(VLOOKUP($B145,#REF!,3,0),"")))</f>
        <v/>
      </c>
      <c r="E145" s="406"/>
      <c r="F145" s="407" t="str">
        <f>IF($B145="","",IFERROR(VLOOKUP($B145,#REF!,4,0),IFERROR(VLOOKUP($B145,#REF!,6,0),"")))</f>
        <v/>
      </c>
      <c r="G145" s="407" t="str">
        <f>IF($B145="","",IFERROR(VLOOKUP($B145,#REF!,5,0),IFERROR(VLOOKUP($B145,#REF!,7,0),"")))</f>
        <v/>
      </c>
      <c r="H145" s="407" t="str">
        <f t="shared" si="81"/>
        <v/>
      </c>
      <c r="I145" s="407" t="str">
        <f t="shared" si="82"/>
        <v/>
      </c>
      <c r="J145" s="407" t="str">
        <f t="shared" si="83"/>
        <v/>
      </c>
      <c r="K145" s="407" t="str">
        <f t="shared" si="84"/>
        <v/>
      </c>
      <c r="L145" s="407"/>
      <c r="M145" s="281"/>
      <c r="N145" s="366"/>
      <c r="O145" s="367" t="str">
        <f t="shared" si="73"/>
        <v/>
      </c>
      <c r="P145" s="366"/>
      <c r="Q145" s="395" t="str">
        <f t="shared" si="74"/>
        <v/>
      </c>
      <c r="R145" s="366"/>
      <c r="S145" s="396" t="str">
        <f t="shared" si="75"/>
        <v/>
      </c>
      <c r="T145" s="397">
        <f ca="1">SUMIF($N$8:S$9,"QUANT.",N145:S145)</f>
        <v>0</v>
      </c>
      <c r="U145" s="398">
        <f ca="1" t="shared" si="76"/>
        <v>0</v>
      </c>
      <c r="V145" s="399" t="str">
        <f ca="1" t="shared" si="77"/>
        <v/>
      </c>
      <c r="W145" s="400">
        <f ca="1" t="shared" si="78"/>
        <v>0</v>
      </c>
      <c r="X145" s="400" t="e">
        <f ca="1" t="shared" si="79"/>
        <v>#VALUE!</v>
      </c>
      <c r="Y145" s="281"/>
      <c r="Z145" s="281"/>
      <c r="AA145" s="281"/>
      <c r="AB145" s="281"/>
      <c r="AC145" s="281"/>
      <c r="AD145" s="281"/>
      <c r="AE145" s="281"/>
      <c r="AF145" s="281"/>
      <c r="AG145" s="281"/>
      <c r="AH145" s="281"/>
      <c r="AI145" s="281"/>
      <c r="AJ145" s="283">
        <f t="shared" si="80"/>
        <v>0</v>
      </c>
      <c r="AK145" s="283">
        <v>0</v>
      </c>
    </row>
    <row r="146" s="232" customFormat="1" customHeight="1" spans="1:37">
      <c r="A146" s="402"/>
      <c r="B146" s="403"/>
      <c r="C146" s="404" t="str">
        <f>IF($B146="","",IFERROR(VLOOKUP($B146,#REF!,2,0),IFERROR(VLOOKUP($B146,#REF!,2,0),"")))</f>
        <v/>
      </c>
      <c r="D146" s="405" t="str">
        <f>IF($B146="","",IFERROR(VLOOKUP($B146,#REF!,3,0),IFERROR(VLOOKUP($B146,#REF!,3,0),"")))</f>
        <v/>
      </c>
      <c r="E146" s="406"/>
      <c r="F146" s="407" t="str">
        <f>IF($B146="","",IFERROR(VLOOKUP($B146,#REF!,4,0),IFERROR(VLOOKUP($B146,#REF!,6,0),"")))</f>
        <v/>
      </c>
      <c r="G146" s="407" t="str">
        <f>IF($B146="","",IFERROR(VLOOKUP($B146,#REF!,5,0),IFERROR(VLOOKUP($B146,#REF!,7,0),"")))</f>
        <v/>
      </c>
      <c r="H146" s="407" t="str">
        <f t="shared" si="81"/>
        <v/>
      </c>
      <c r="I146" s="407" t="str">
        <f t="shared" si="82"/>
        <v/>
      </c>
      <c r="J146" s="407" t="str">
        <f t="shared" si="83"/>
        <v/>
      </c>
      <c r="K146" s="407" t="str">
        <f t="shared" si="84"/>
        <v/>
      </c>
      <c r="L146" s="407"/>
      <c r="M146" s="281"/>
      <c r="N146" s="366"/>
      <c r="O146" s="367" t="str">
        <f t="shared" si="73"/>
        <v/>
      </c>
      <c r="P146" s="366"/>
      <c r="Q146" s="395" t="str">
        <f t="shared" si="74"/>
        <v/>
      </c>
      <c r="R146" s="366"/>
      <c r="S146" s="396" t="str">
        <f t="shared" si="75"/>
        <v/>
      </c>
      <c r="T146" s="397">
        <f ca="1">SUMIF($N$8:S$9,"QUANT.",N146:S146)</f>
        <v>0</v>
      </c>
      <c r="U146" s="398">
        <f ca="1" t="shared" si="76"/>
        <v>0</v>
      </c>
      <c r="V146" s="399" t="str">
        <f ca="1" t="shared" si="77"/>
        <v/>
      </c>
      <c r="W146" s="400">
        <f ca="1" t="shared" si="78"/>
        <v>0</v>
      </c>
      <c r="X146" s="400" t="e">
        <f ca="1" t="shared" si="79"/>
        <v>#VALUE!</v>
      </c>
      <c r="Y146" s="281"/>
      <c r="Z146" s="281"/>
      <c r="AA146" s="281"/>
      <c r="AB146" s="281"/>
      <c r="AC146" s="281"/>
      <c r="AD146" s="281"/>
      <c r="AE146" s="281"/>
      <c r="AF146" s="281"/>
      <c r="AG146" s="281"/>
      <c r="AH146" s="281"/>
      <c r="AI146" s="281"/>
      <c r="AJ146" s="283">
        <f t="shared" si="80"/>
        <v>0</v>
      </c>
      <c r="AK146" s="283">
        <v>0</v>
      </c>
    </row>
    <row r="147" s="232" customFormat="1" customHeight="1" spans="1:37">
      <c r="A147" s="402"/>
      <c r="B147" s="403"/>
      <c r="C147" s="404" t="str">
        <f>IF($B147="","",IFERROR(VLOOKUP($B147,#REF!,2,0),IFERROR(VLOOKUP($B147,#REF!,2,0),"")))</f>
        <v/>
      </c>
      <c r="D147" s="405" t="str">
        <f>IF($B147="","",IFERROR(VLOOKUP($B147,#REF!,3,0),IFERROR(VLOOKUP($B147,#REF!,3,0),"")))</f>
        <v/>
      </c>
      <c r="E147" s="406"/>
      <c r="F147" s="407" t="str">
        <f>IF($B147="","",IFERROR(VLOOKUP($B147,#REF!,4,0),IFERROR(VLOOKUP($B147,#REF!,6,0),"")))</f>
        <v/>
      </c>
      <c r="G147" s="407" t="str">
        <f>IF($B147="","",IFERROR(VLOOKUP($B147,#REF!,5,0),IFERROR(VLOOKUP($B147,#REF!,7,0),"")))</f>
        <v/>
      </c>
      <c r="H147" s="407" t="str">
        <f t="shared" si="81"/>
        <v/>
      </c>
      <c r="I147" s="407" t="str">
        <f t="shared" si="82"/>
        <v/>
      </c>
      <c r="J147" s="407" t="str">
        <f t="shared" si="83"/>
        <v/>
      </c>
      <c r="K147" s="407" t="str">
        <f t="shared" si="84"/>
        <v/>
      </c>
      <c r="L147" s="407"/>
      <c r="M147" s="281"/>
      <c r="N147" s="366"/>
      <c r="O147" s="367" t="str">
        <f t="shared" si="73"/>
        <v/>
      </c>
      <c r="P147" s="366"/>
      <c r="Q147" s="395" t="str">
        <f t="shared" si="74"/>
        <v/>
      </c>
      <c r="R147" s="366"/>
      <c r="S147" s="396" t="str">
        <f t="shared" si="75"/>
        <v/>
      </c>
      <c r="T147" s="397">
        <f ca="1">SUMIF($N$8:S$9,"QUANT.",N147:S147)</f>
        <v>0</v>
      </c>
      <c r="U147" s="398">
        <f ca="1" t="shared" si="76"/>
        <v>0</v>
      </c>
      <c r="V147" s="399" t="str">
        <f ca="1" t="shared" si="77"/>
        <v/>
      </c>
      <c r="W147" s="400">
        <f ca="1" t="shared" si="78"/>
        <v>0</v>
      </c>
      <c r="X147" s="400" t="e">
        <f ca="1" t="shared" si="79"/>
        <v>#VALUE!</v>
      </c>
      <c r="Y147" s="281"/>
      <c r="Z147" s="281"/>
      <c r="AA147" s="281"/>
      <c r="AB147" s="281"/>
      <c r="AC147" s="281"/>
      <c r="AD147" s="281"/>
      <c r="AE147" s="281"/>
      <c r="AF147" s="281"/>
      <c r="AG147" s="281"/>
      <c r="AH147" s="281"/>
      <c r="AI147" s="281"/>
      <c r="AJ147" s="283">
        <f t="shared" si="80"/>
        <v>0</v>
      </c>
      <c r="AK147" s="283">
        <v>0</v>
      </c>
    </row>
    <row r="148" s="232" customFormat="1" customHeight="1" spans="1:37">
      <c r="A148" s="402"/>
      <c r="B148" s="403"/>
      <c r="C148" s="404" t="str">
        <f>IF($B148="","",IFERROR(VLOOKUP($B148,#REF!,2,0),IFERROR(VLOOKUP($B148,#REF!,2,0),"")))</f>
        <v/>
      </c>
      <c r="D148" s="405" t="str">
        <f>IF($B148="","",IFERROR(VLOOKUP($B148,#REF!,3,0),IFERROR(VLOOKUP($B148,#REF!,3,0),"")))</f>
        <v/>
      </c>
      <c r="E148" s="406"/>
      <c r="F148" s="407" t="str">
        <f>IF($B148="","",IFERROR(VLOOKUP($B148,#REF!,4,0),IFERROR(VLOOKUP($B148,#REF!,6,0),"")))</f>
        <v/>
      </c>
      <c r="G148" s="407" t="str">
        <f>IF($B148="","",IFERROR(VLOOKUP($B148,#REF!,5,0),IFERROR(VLOOKUP($B148,#REF!,7,0),"")))</f>
        <v/>
      </c>
      <c r="H148" s="407" t="str">
        <f t="shared" si="81"/>
        <v/>
      </c>
      <c r="I148" s="407" t="str">
        <f t="shared" si="82"/>
        <v/>
      </c>
      <c r="J148" s="407" t="str">
        <f t="shared" si="83"/>
        <v/>
      </c>
      <c r="K148" s="407" t="str">
        <f t="shared" si="84"/>
        <v/>
      </c>
      <c r="L148" s="407"/>
      <c r="M148" s="281"/>
      <c r="N148" s="366"/>
      <c r="O148" s="367" t="str">
        <f t="shared" si="73"/>
        <v/>
      </c>
      <c r="P148" s="366"/>
      <c r="Q148" s="395" t="str">
        <f t="shared" si="74"/>
        <v/>
      </c>
      <c r="R148" s="366"/>
      <c r="S148" s="396" t="str">
        <f t="shared" si="75"/>
        <v/>
      </c>
      <c r="T148" s="397">
        <f ca="1">SUMIF($N$8:S$9,"QUANT.",N148:S148)</f>
        <v>0</v>
      </c>
      <c r="U148" s="398">
        <f ca="1" t="shared" si="76"/>
        <v>0</v>
      </c>
      <c r="V148" s="399" t="str">
        <f ca="1" t="shared" si="77"/>
        <v/>
      </c>
      <c r="W148" s="400">
        <f ca="1" t="shared" si="78"/>
        <v>0</v>
      </c>
      <c r="X148" s="400" t="e">
        <f ca="1" t="shared" si="79"/>
        <v>#VALUE!</v>
      </c>
      <c r="Y148" s="281"/>
      <c r="Z148" s="281"/>
      <c r="AA148" s="281"/>
      <c r="AB148" s="281"/>
      <c r="AC148" s="281"/>
      <c r="AD148" s="281"/>
      <c r="AE148" s="281"/>
      <c r="AF148" s="281"/>
      <c r="AG148" s="281"/>
      <c r="AH148" s="281"/>
      <c r="AI148" s="281"/>
      <c r="AJ148" s="283">
        <f t="shared" si="80"/>
        <v>0</v>
      </c>
      <c r="AK148" s="283">
        <v>0</v>
      </c>
    </row>
    <row r="149" s="232" customFormat="1" customHeight="1" spans="1:37">
      <c r="A149" s="402"/>
      <c r="B149" s="403"/>
      <c r="C149" s="404" t="str">
        <f>IF($B149="","",IFERROR(VLOOKUP($B149,#REF!,2,0),IFERROR(VLOOKUP($B149,#REF!,2,0),"")))</f>
        <v/>
      </c>
      <c r="D149" s="405" t="str">
        <f>IF($B149="","",IFERROR(VLOOKUP($B149,#REF!,3,0),IFERROR(VLOOKUP($B149,#REF!,3,0),"")))</f>
        <v/>
      </c>
      <c r="E149" s="406"/>
      <c r="F149" s="407" t="str">
        <f>IF($B149="","",IFERROR(VLOOKUP($B149,#REF!,4,0),IFERROR(VLOOKUP($B149,#REF!,6,0),"")))</f>
        <v/>
      </c>
      <c r="G149" s="407" t="str">
        <f>IF($B149="","",IFERROR(VLOOKUP($B149,#REF!,5,0),IFERROR(VLOOKUP($B149,#REF!,7,0),"")))</f>
        <v/>
      </c>
      <c r="H149" s="407" t="str">
        <f t="shared" si="81"/>
        <v/>
      </c>
      <c r="I149" s="407" t="str">
        <f t="shared" si="82"/>
        <v/>
      </c>
      <c r="J149" s="407" t="str">
        <f t="shared" si="83"/>
        <v/>
      </c>
      <c r="K149" s="407" t="str">
        <f t="shared" si="84"/>
        <v/>
      </c>
      <c r="L149" s="407"/>
      <c r="M149" s="281"/>
      <c r="N149" s="366"/>
      <c r="O149" s="367" t="str">
        <f t="shared" si="73"/>
        <v/>
      </c>
      <c r="P149" s="366"/>
      <c r="Q149" s="395" t="str">
        <f t="shared" si="74"/>
        <v/>
      </c>
      <c r="R149" s="366"/>
      <c r="S149" s="396" t="str">
        <f t="shared" si="75"/>
        <v/>
      </c>
      <c r="T149" s="397">
        <f ca="1">SUMIF($N$8:S$9,"QUANT.",N149:S149)</f>
        <v>0</v>
      </c>
      <c r="U149" s="398">
        <f ca="1" t="shared" si="76"/>
        <v>0</v>
      </c>
      <c r="V149" s="399" t="str">
        <f ca="1" t="shared" si="77"/>
        <v/>
      </c>
      <c r="W149" s="400">
        <f ca="1" t="shared" si="78"/>
        <v>0</v>
      </c>
      <c r="X149" s="400" t="e">
        <f ca="1" t="shared" si="79"/>
        <v>#VALUE!</v>
      </c>
      <c r="Y149" s="281"/>
      <c r="Z149" s="281"/>
      <c r="AA149" s="281"/>
      <c r="AB149" s="281"/>
      <c r="AC149" s="281"/>
      <c r="AD149" s="281"/>
      <c r="AE149" s="281"/>
      <c r="AF149" s="281"/>
      <c r="AG149" s="281"/>
      <c r="AH149" s="281"/>
      <c r="AI149" s="281"/>
      <c r="AJ149" s="283">
        <f t="shared" si="80"/>
        <v>0</v>
      </c>
      <c r="AK149" s="283">
        <v>0</v>
      </c>
    </row>
    <row r="150" s="232" customFormat="1" customHeight="1" spans="1:37">
      <c r="A150" s="402"/>
      <c r="B150" s="403"/>
      <c r="C150" s="404" t="str">
        <f>IF($B150="","",IFERROR(VLOOKUP($B150,#REF!,2,0),IFERROR(VLOOKUP($B150,#REF!,2,0),"")))</f>
        <v/>
      </c>
      <c r="D150" s="405" t="str">
        <f>IF($B150="","",IFERROR(VLOOKUP($B150,#REF!,3,0),IFERROR(VLOOKUP($B150,#REF!,3,0),"")))</f>
        <v/>
      </c>
      <c r="E150" s="406"/>
      <c r="F150" s="407" t="str">
        <f>IF($B150="","",IFERROR(VLOOKUP($B150,#REF!,4,0),IFERROR(VLOOKUP($B150,#REF!,6,0),"")))</f>
        <v/>
      </c>
      <c r="G150" s="407" t="str">
        <f>IF($B150="","",IFERROR(VLOOKUP($B150,#REF!,5,0),IFERROR(VLOOKUP($B150,#REF!,7,0),"")))</f>
        <v/>
      </c>
      <c r="H150" s="407" t="str">
        <f t="shared" si="81"/>
        <v/>
      </c>
      <c r="I150" s="407" t="str">
        <f t="shared" si="82"/>
        <v/>
      </c>
      <c r="J150" s="407" t="str">
        <f t="shared" si="83"/>
        <v/>
      </c>
      <c r="K150" s="407" t="str">
        <f t="shared" si="84"/>
        <v/>
      </c>
      <c r="L150" s="407"/>
      <c r="M150" s="281"/>
      <c r="N150" s="366"/>
      <c r="O150" s="367" t="str">
        <f t="shared" si="73"/>
        <v/>
      </c>
      <c r="P150" s="366"/>
      <c r="Q150" s="395" t="str">
        <f t="shared" si="74"/>
        <v/>
      </c>
      <c r="R150" s="366"/>
      <c r="S150" s="396" t="str">
        <f t="shared" si="75"/>
        <v/>
      </c>
      <c r="T150" s="397">
        <f ca="1">SUMIF($N$8:S$9,"QUANT.",N150:S150)</f>
        <v>0</v>
      </c>
      <c r="U150" s="398">
        <f ca="1" t="shared" si="76"/>
        <v>0</v>
      </c>
      <c r="V150" s="399" t="str">
        <f ca="1" t="shared" si="77"/>
        <v/>
      </c>
      <c r="W150" s="400">
        <f ca="1" t="shared" si="78"/>
        <v>0</v>
      </c>
      <c r="X150" s="400" t="e">
        <f ca="1" t="shared" si="79"/>
        <v>#VALUE!</v>
      </c>
      <c r="Y150" s="281"/>
      <c r="Z150" s="281"/>
      <c r="AA150" s="281"/>
      <c r="AB150" s="281"/>
      <c r="AC150" s="281"/>
      <c r="AD150" s="281"/>
      <c r="AE150" s="281"/>
      <c r="AF150" s="281"/>
      <c r="AG150" s="281"/>
      <c r="AH150" s="281"/>
      <c r="AI150" s="281"/>
      <c r="AJ150" s="283">
        <f t="shared" si="80"/>
        <v>0</v>
      </c>
      <c r="AK150" s="283">
        <v>0</v>
      </c>
    </row>
    <row r="151" s="232" customFormat="1" customHeight="1" spans="1:37">
      <c r="A151" s="402"/>
      <c r="B151" s="403"/>
      <c r="C151" s="404" t="str">
        <f>IF($B151="","",IFERROR(VLOOKUP($B151,#REF!,2,0),IFERROR(VLOOKUP($B151,#REF!,2,0),"")))</f>
        <v/>
      </c>
      <c r="D151" s="405" t="str">
        <f>IF($B151="","",IFERROR(VLOOKUP($B151,#REF!,3,0),IFERROR(VLOOKUP($B151,#REF!,3,0),"")))</f>
        <v/>
      </c>
      <c r="E151" s="406"/>
      <c r="F151" s="407" t="str">
        <f>IF($B151="","",IFERROR(VLOOKUP($B151,#REF!,4,0),IFERROR(VLOOKUP($B151,#REF!,6,0),"")))</f>
        <v/>
      </c>
      <c r="G151" s="407" t="str">
        <f>IF($B151="","",IFERROR(VLOOKUP($B151,#REF!,5,0),IFERROR(VLOOKUP($B151,#REF!,7,0),"")))</f>
        <v/>
      </c>
      <c r="H151" s="407" t="str">
        <f t="shared" si="81"/>
        <v/>
      </c>
      <c r="I151" s="407" t="str">
        <f t="shared" si="82"/>
        <v/>
      </c>
      <c r="J151" s="407" t="str">
        <f t="shared" si="83"/>
        <v/>
      </c>
      <c r="K151" s="407" t="str">
        <f t="shared" si="84"/>
        <v/>
      </c>
      <c r="L151" s="407"/>
      <c r="M151" s="281"/>
      <c r="N151" s="366"/>
      <c r="O151" s="367" t="str">
        <f t="shared" si="73"/>
        <v/>
      </c>
      <c r="P151" s="366"/>
      <c r="Q151" s="395" t="str">
        <f t="shared" si="74"/>
        <v/>
      </c>
      <c r="R151" s="366"/>
      <c r="S151" s="396" t="str">
        <f t="shared" si="75"/>
        <v/>
      </c>
      <c r="T151" s="397">
        <f ca="1">SUMIF($N$8:S$9,"QUANT.",N151:S151)</f>
        <v>0</v>
      </c>
      <c r="U151" s="398">
        <f ca="1" t="shared" si="76"/>
        <v>0</v>
      </c>
      <c r="V151" s="399" t="str">
        <f ca="1" t="shared" si="77"/>
        <v/>
      </c>
      <c r="W151" s="400">
        <f ca="1" t="shared" si="78"/>
        <v>0</v>
      </c>
      <c r="X151" s="400" t="e">
        <f ca="1" t="shared" si="79"/>
        <v>#VALUE!</v>
      </c>
      <c r="Y151" s="281"/>
      <c r="Z151" s="281"/>
      <c r="AA151" s="281"/>
      <c r="AB151" s="281"/>
      <c r="AC151" s="281"/>
      <c r="AD151" s="281"/>
      <c r="AE151" s="281"/>
      <c r="AF151" s="281"/>
      <c r="AG151" s="281"/>
      <c r="AH151" s="281"/>
      <c r="AI151" s="281"/>
      <c r="AJ151" s="283">
        <f t="shared" si="80"/>
        <v>0</v>
      </c>
      <c r="AK151" s="283">
        <v>0</v>
      </c>
    </row>
    <row r="152" s="232" customFormat="1" customHeight="1" spans="1:37">
      <c r="A152" s="402"/>
      <c r="B152" s="403"/>
      <c r="C152" s="404" t="str">
        <f>IF($B152="","",IFERROR(VLOOKUP($B152,#REF!,2,0),IFERROR(VLOOKUP($B152,#REF!,2,0),"")))</f>
        <v/>
      </c>
      <c r="D152" s="405" t="str">
        <f>IF($B152="","",IFERROR(VLOOKUP($B152,#REF!,3,0),IFERROR(VLOOKUP($B152,#REF!,3,0),"")))</f>
        <v/>
      </c>
      <c r="E152" s="406"/>
      <c r="F152" s="407" t="str">
        <f>IF($B152="","",IFERROR(VLOOKUP($B152,#REF!,4,0),IFERROR(VLOOKUP($B152,#REF!,6,0),"")))</f>
        <v/>
      </c>
      <c r="G152" s="407" t="str">
        <f>IF($B152="","",IFERROR(VLOOKUP($B152,#REF!,5,0),IFERROR(VLOOKUP($B152,#REF!,7,0),"")))</f>
        <v/>
      </c>
      <c r="H152" s="407" t="str">
        <f t="shared" si="81"/>
        <v/>
      </c>
      <c r="I152" s="407" t="str">
        <f t="shared" si="82"/>
        <v/>
      </c>
      <c r="J152" s="407" t="str">
        <f t="shared" si="83"/>
        <v/>
      </c>
      <c r="K152" s="407" t="str">
        <f t="shared" ref="K152:K215" si="85">IF(E152="","",TRUNC((I152+J152),2))</f>
        <v/>
      </c>
      <c r="L152" s="407"/>
      <c r="M152" s="281"/>
      <c r="N152" s="366"/>
      <c r="O152" s="367" t="str">
        <f t="shared" si="73"/>
        <v/>
      </c>
      <c r="P152" s="366"/>
      <c r="Q152" s="395" t="str">
        <f t="shared" si="74"/>
        <v/>
      </c>
      <c r="R152" s="366"/>
      <c r="S152" s="396" t="str">
        <f t="shared" si="75"/>
        <v/>
      </c>
      <c r="T152" s="397">
        <f ca="1">SUMIF($N$8:S$9,"QUANT.",N152:S152)</f>
        <v>0</v>
      </c>
      <c r="U152" s="398">
        <f ca="1" t="shared" si="76"/>
        <v>0</v>
      </c>
      <c r="V152" s="399" t="str">
        <f ca="1" t="shared" si="77"/>
        <v/>
      </c>
      <c r="W152" s="400">
        <f ca="1" t="shared" si="78"/>
        <v>0</v>
      </c>
      <c r="X152" s="400" t="e">
        <f ca="1" t="shared" si="79"/>
        <v>#VALUE!</v>
      </c>
      <c r="Y152" s="281"/>
      <c r="Z152" s="281"/>
      <c r="AA152" s="281"/>
      <c r="AB152" s="281"/>
      <c r="AC152" s="281"/>
      <c r="AD152" s="281"/>
      <c r="AE152" s="281"/>
      <c r="AF152" s="281"/>
      <c r="AG152" s="281"/>
      <c r="AH152" s="281"/>
      <c r="AI152" s="281"/>
      <c r="AJ152" s="283">
        <f t="shared" si="80"/>
        <v>0</v>
      </c>
      <c r="AK152" s="283">
        <v>0</v>
      </c>
    </row>
    <row r="153" s="232" customFormat="1" customHeight="1" spans="1:37">
      <c r="A153" s="402"/>
      <c r="B153" s="403"/>
      <c r="C153" s="404" t="str">
        <f>IF($B153="","",IFERROR(VLOOKUP($B153,#REF!,2,0),IFERROR(VLOOKUP($B153,#REF!,2,0),"")))</f>
        <v/>
      </c>
      <c r="D153" s="405" t="str">
        <f>IF($B153="","",IFERROR(VLOOKUP($B153,#REF!,3,0),IFERROR(VLOOKUP($B153,#REF!,3,0),"")))</f>
        <v/>
      </c>
      <c r="E153" s="406"/>
      <c r="F153" s="407" t="str">
        <f>IF($B153="","",IFERROR(VLOOKUP($B153,#REF!,4,0),IFERROR(VLOOKUP($B153,#REF!,6,0),"")))</f>
        <v/>
      </c>
      <c r="G153" s="407" t="str">
        <f>IF($B153="","",IFERROR(VLOOKUP($B153,#REF!,5,0),IFERROR(VLOOKUP($B153,#REF!,7,0),"")))</f>
        <v/>
      </c>
      <c r="H153" s="407" t="str">
        <f t="shared" si="81"/>
        <v/>
      </c>
      <c r="I153" s="407" t="str">
        <f t="shared" si="82"/>
        <v/>
      </c>
      <c r="J153" s="407" t="str">
        <f t="shared" si="83"/>
        <v/>
      </c>
      <c r="K153" s="407" t="str">
        <f t="shared" si="85"/>
        <v/>
      </c>
      <c r="L153" s="407"/>
      <c r="M153" s="281"/>
      <c r="N153" s="366"/>
      <c r="O153" s="367" t="str">
        <f t="shared" si="73"/>
        <v/>
      </c>
      <c r="P153" s="366"/>
      <c r="Q153" s="395" t="str">
        <f t="shared" si="74"/>
        <v/>
      </c>
      <c r="R153" s="366"/>
      <c r="S153" s="396" t="str">
        <f t="shared" si="75"/>
        <v/>
      </c>
      <c r="T153" s="397">
        <f ca="1">SUMIF($N$8:S$9,"QUANT.",N153:S153)</f>
        <v>0</v>
      </c>
      <c r="U153" s="398">
        <f ca="1" t="shared" si="76"/>
        <v>0</v>
      </c>
      <c r="V153" s="399" t="str">
        <f ca="1" t="shared" si="77"/>
        <v/>
      </c>
      <c r="W153" s="400">
        <f ca="1" t="shared" si="78"/>
        <v>0</v>
      </c>
      <c r="X153" s="400" t="e">
        <f ca="1" t="shared" si="79"/>
        <v>#VALUE!</v>
      </c>
      <c r="Y153" s="281"/>
      <c r="Z153" s="281"/>
      <c r="AA153" s="281"/>
      <c r="AB153" s="281"/>
      <c r="AC153" s="281"/>
      <c r="AD153" s="281"/>
      <c r="AE153" s="281"/>
      <c r="AF153" s="281"/>
      <c r="AG153" s="281"/>
      <c r="AH153" s="281"/>
      <c r="AI153" s="281"/>
      <c r="AJ153" s="283">
        <f t="shared" si="80"/>
        <v>0</v>
      </c>
      <c r="AK153" s="283">
        <v>0</v>
      </c>
    </row>
    <row r="154" s="232" customFormat="1" customHeight="1" spans="1:37">
      <c r="A154" s="402"/>
      <c r="B154" s="403"/>
      <c r="C154" s="404" t="str">
        <f>IF($B154="","",IFERROR(VLOOKUP($B154,#REF!,2,0),IFERROR(VLOOKUP($B154,#REF!,2,0),"")))</f>
        <v/>
      </c>
      <c r="D154" s="405" t="str">
        <f>IF($B154="","",IFERROR(VLOOKUP($B154,#REF!,3,0),IFERROR(VLOOKUP($B154,#REF!,3,0),"")))</f>
        <v/>
      </c>
      <c r="E154" s="406"/>
      <c r="F154" s="407" t="str">
        <f>IF($B154="","",IFERROR(VLOOKUP($B154,#REF!,4,0),IFERROR(VLOOKUP($B154,#REF!,6,0),"")))</f>
        <v/>
      </c>
      <c r="G154" s="407" t="str">
        <f>IF($B154="","",IFERROR(VLOOKUP($B154,#REF!,5,0),IFERROR(VLOOKUP($B154,#REF!,7,0),"")))</f>
        <v/>
      </c>
      <c r="H154" s="407" t="str">
        <f t="shared" si="81"/>
        <v/>
      </c>
      <c r="I154" s="407" t="str">
        <f t="shared" si="82"/>
        <v/>
      </c>
      <c r="J154" s="407" t="str">
        <f t="shared" si="83"/>
        <v/>
      </c>
      <c r="K154" s="407" t="str">
        <f t="shared" si="85"/>
        <v/>
      </c>
      <c r="L154" s="407"/>
      <c r="M154" s="281"/>
      <c r="N154" s="366"/>
      <c r="O154" s="367" t="str">
        <f t="shared" si="73"/>
        <v/>
      </c>
      <c r="P154" s="366"/>
      <c r="Q154" s="395" t="str">
        <f t="shared" si="74"/>
        <v/>
      </c>
      <c r="R154" s="366"/>
      <c r="S154" s="396" t="str">
        <f t="shared" si="75"/>
        <v/>
      </c>
      <c r="T154" s="397">
        <f ca="1">SUMIF($N$8:S$9,"QUANT.",N154:S154)</f>
        <v>0</v>
      </c>
      <c r="U154" s="398">
        <f ca="1" t="shared" si="76"/>
        <v>0</v>
      </c>
      <c r="V154" s="399" t="str">
        <f ca="1" t="shared" si="77"/>
        <v/>
      </c>
      <c r="W154" s="400">
        <f ca="1" t="shared" si="78"/>
        <v>0</v>
      </c>
      <c r="X154" s="400" t="e">
        <f ca="1" t="shared" si="79"/>
        <v>#VALUE!</v>
      </c>
      <c r="Y154" s="281"/>
      <c r="Z154" s="281"/>
      <c r="AA154" s="281"/>
      <c r="AB154" s="281"/>
      <c r="AC154" s="281"/>
      <c r="AD154" s="281"/>
      <c r="AE154" s="281"/>
      <c r="AF154" s="281"/>
      <c r="AG154" s="281"/>
      <c r="AH154" s="281"/>
      <c r="AI154" s="281"/>
      <c r="AJ154" s="283">
        <f t="shared" si="80"/>
        <v>0</v>
      </c>
      <c r="AK154" s="283">
        <v>0</v>
      </c>
    </row>
    <row r="155" s="232" customFormat="1" customHeight="1" spans="1:37">
      <c r="A155" s="402"/>
      <c r="B155" s="403"/>
      <c r="C155" s="404" t="str">
        <f>IF($B155="","",IFERROR(VLOOKUP($B155,#REF!,2,0),IFERROR(VLOOKUP($B155,#REF!,2,0),"")))</f>
        <v/>
      </c>
      <c r="D155" s="405" t="str">
        <f>IF($B155="","",IFERROR(VLOOKUP($B155,#REF!,3,0),IFERROR(VLOOKUP($B155,#REF!,3,0),"")))</f>
        <v/>
      </c>
      <c r="E155" s="406"/>
      <c r="F155" s="407" t="str">
        <f>IF($B155="","",IFERROR(VLOOKUP($B155,#REF!,4,0),IFERROR(VLOOKUP($B155,#REF!,6,0),"")))</f>
        <v/>
      </c>
      <c r="G155" s="407" t="str">
        <f>IF($B155="","",IFERROR(VLOOKUP($B155,#REF!,5,0),IFERROR(VLOOKUP($B155,#REF!,7,0),"")))</f>
        <v/>
      </c>
      <c r="H155" s="407" t="str">
        <f t="shared" si="81"/>
        <v/>
      </c>
      <c r="I155" s="407" t="str">
        <f t="shared" si="82"/>
        <v/>
      </c>
      <c r="J155" s="407" t="str">
        <f t="shared" si="83"/>
        <v/>
      </c>
      <c r="K155" s="407" t="str">
        <f t="shared" si="85"/>
        <v/>
      </c>
      <c r="L155" s="407"/>
      <c r="M155" s="281"/>
      <c r="N155" s="366"/>
      <c r="O155" s="367" t="str">
        <f t="shared" si="73"/>
        <v/>
      </c>
      <c r="P155" s="366"/>
      <c r="Q155" s="395" t="str">
        <f t="shared" si="74"/>
        <v/>
      </c>
      <c r="R155" s="366"/>
      <c r="S155" s="396" t="str">
        <f t="shared" si="75"/>
        <v/>
      </c>
      <c r="T155" s="397">
        <f ca="1">SUMIF($N$8:S$9,"QUANT.",N155:S155)</f>
        <v>0</v>
      </c>
      <c r="U155" s="398">
        <f ca="1" t="shared" ref="U155:U218" si="86">SUMIF($N$8:$S$9,"CUSTO",N155:S155)</f>
        <v>0</v>
      </c>
      <c r="V155" s="399" t="str">
        <f ca="1" t="shared" si="77"/>
        <v/>
      </c>
      <c r="W155" s="400">
        <f ca="1" t="shared" si="78"/>
        <v>0</v>
      </c>
      <c r="X155" s="400" t="e">
        <f ca="1" t="shared" si="79"/>
        <v>#VALUE!</v>
      </c>
      <c r="Y155" s="281"/>
      <c r="Z155" s="281"/>
      <c r="AA155" s="281"/>
      <c r="AB155" s="281"/>
      <c r="AC155" s="281"/>
      <c r="AD155" s="281"/>
      <c r="AE155" s="281"/>
      <c r="AF155" s="281"/>
      <c r="AG155" s="281"/>
      <c r="AH155" s="281"/>
      <c r="AI155" s="281"/>
      <c r="AJ155" s="283">
        <f t="shared" si="80"/>
        <v>0</v>
      </c>
      <c r="AK155" s="283">
        <v>0</v>
      </c>
    </row>
    <row r="156" s="232" customFormat="1" customHeight="1" spans="1:37">
      <c r="A156" s="402"/>
      <c r="B156" s="403"/>
      <c r="C156" s="404" t="str">
        <f>IF($B156="","",IFERROR(VLOOKUP($B156,#REF!,2,0),IFERROR(VLOOKUP($B156,#REF!,2,0),"")))</f>
        <v/>
      </c>
      <c r="D156" s="405" t="str">
        <f>IF($B156="","",IFERROR(VLOOKUP($B156,#REF!,3,0),IFERROR(VLOOKUP($B156,#REF!,3,0),"")))</f>
        <v/>
      </c>
      <c r="E156" s="406"/>
      <c r="F156" s="407" t="str">
        <f>IF($B156="","",IFERROR(VLOOKUP($B156,#REF!,4,0),IFERROR(VLOOKUP($B156,#REF!,6,0),"")))</f>
        <v/>
      </c>
      <c r="G156" s="407" t="str">
        <f>IF($B156="","",IFERROR(VLOOKUP($B156,#REF!,5,0),IFERROR(VLOOKUP($B156,#REF!,7,0),"")))</f>
        <v/>
      </c>
      <c r="H156" s="407" t="str">
        <f t="shared" ref="H156:H219" si="87">IF(E156="","",F156+G156)</f>
        <v/>
      </c>
      <c r="I156" s="407" t="str">
        <f t="shared" si="82"/>
        <v/>
      </c>
      <c r="J156" s="407" t="str">
        <f t="shared" si="83"/>
        <v/>
      </c>
      <c r="K156" s="407" t="str">
        <f t="shared" si="85"/>
        <v/>
      </c>
      <c r="L156" s="407"/>
      <c r="M156" s="281"/>
      <c r="N156" s="366"/>
      <c r="O156" s="367" t="str">
        <f t="shared" si="73"/>
        <v/>
      </c>
      <c r="P156" s="366"/>
      <c r="Q156" s="395" t="str">
        <f t="shared" si="74"/>
        <v/>
      </c>
      <c r="R156" s="366"/>
      <c r="S156" s="396" t="str">
        <f t="shared" si="75"/>
        <v/>
      </c>
      <c r="T156" s="397">
        <f ca="1">SUMIF($N$8:S$9,"QUANT.",N156:S156)</f>
        <v>0</v>
      </c>
      <c r="U156" s="398">
        <f ca="1" t="shared" si="86"/>
        <v>0</v>
      </c>
      <c r="V156" s="399" t="str">
        <f ca="1" t="shared" ref="V156:V219" si="88">IF(B156&lt;&gt;"",IF(U156=0,"MEDIR",IF(K156-U156=0,"OK",IF(K156-U156&gt;0,"MEDIR","ALERTA!"))),"")</f>
        <v/>
      </c>
      <c r="W156" s="400">
        <f ca="1" t="shared" si="78"/>
        <v>0</v>
      </c>
      <c r="X156" s="400" t="e">
        <f ca="1" t="shared" si="79"/>
        <v>#VALUE!</v>
      </c>
      <c r="Y156" s="281"/>
      <c r="Z156" s="281"/>
      <c r="AA156" s="281"/>
      <c r="AB156" s="281"/>
      <c r="AC156" s="281"/>
      <c r="AD156" s="281"/>
      <c r="AE156" s="281"/>
      <c r="AF156" s="281"/>
      <c r="AG156" s="281"/>
      <c r="AH156" s="281"/>
      <c r="AI156" s="281"/>
      <c r="AJ156" s="283">
        <f t="shared" si="80"/>
        <v>0</v>
      </c>
      <c r="AK156" s="283">
        <v>0</v>
      </c>
    </row>
    <row r="157" s="232" customFormat="1" customHeight="1" spans="1:37">
      <c r="A157" s="402"/>
      <c r="B157" s="403"/>
      <c r="C157" s="404" t="str">
        <f>IF($B157="","",IFERROR(VLOOKUP($B157,#REF!,2,0),IFERROR(VLOOKUP($B157,#REF!,2,0),"")))</f>
        <v/>
      </c>
      <c r="D157" s="405" t="str">
        <f>IF($B157="","",IFERROR(VLOOKUP($B157,#REF!,3,0),IFERROR(VLOOKUP($B157,#REF!,3,0),"")))</f>
        <v/>
      </c>
      <c r="E157" s="406"/>
      <c r="F157" s="407" t="str">
        <f>IF($B157="","",IFERROR(VLOOKUP($B157,#REF!,4,0),IFERROR(VLOOKUP($B157,#REF!,6,0),"")))</f>
        <v/>
      </c>
      <c r="G157" s="407" t="str">
        <f>IF($B157="","",IFERROR(VLOOKUP($B157,#REF!,5,0),IFERROR(VLOOKUP($B157,#REF!,7,0),"")))</f>
        <v/>
      </c>
      <c r="H157" s="407" t="str">
        <f t="shared" si="87"/>
        <v/>
      </c>
      <c r="I157" s="407" t="str">
        <f t="shared" ref="I157:I220" si="89">IF(E157="","",TRUNC((E157*F157),2))</f>
        <v/>
      </c>
      <c r="J157" s="407" t="str">
        <f t="shared" ref="J157:J220" si="90">IF(E157="","",TRUNC((E157*G157),2))</f>
        <v/>
      </c>
      <c r="K157" s="407" t="str">
        <f t="shared" si="85"/>
        <v/>
      </c>
      <c r="L157" s="407"/>
      <c r="M157" s="281"/>
      <c r="N157" s="366"/>
      <c r="O157" s="367" t="str">
        <f t="shared" ref="O157:O220" si="91">IF(OR(N157="",$K157=""),"",(N157/$E157)*$K157)</f>
        <v/>
      </c>
      <c r="P157" s="366"/>
      <c r="Q157" s="395" t="str">
        <f t="shared" ref="Q157:Q220" si="92">IF(OR(P157="",$K157=""),"",(P157/$E157)*$K157)</f>
        <v/>
      </c>
      <c r="R157" s="366"/>
      <c r="S157" s="396" t="str">
        <f t="shared" ref="S157:S220" si="93">IF(OR(R157="",$K157=""),"",(R157/$E157)*$K157)</f>
        <v/>
      </c>
      <c r="T157" s="397">
        <f ca="1">SUMIF($N$8:S$9,"QUANT.",N157:S157)</f>
        <v>0</v>
      </c>
      <c r="U157" s="398">
        <f ca="1" t="shared" si="86"/>
        <v>0</v>
      </c>
      <c r="V157" s="399" t="str">
        <f ca="1" t="shared" si="88"/>
        <v/>
      </c>
      <c r="W157" s="400">
        <f ca="1" t="shared" ref="W157:W220" si="94">IF(T157="",0,E157-T157)</f>
        <v>0</v>
      </c>
      <c r="X157" s="400" t="e">
        <f ca="1" t="shared" ref="X157:X220" si="95">IF(U157="",0,K157-U157)</f>
        <v>#VALUE!</v>
      </c>
      <c r="Y157" s="281"/>
      <c r="Z157" s="281"/>
      <c r="AA157" s="281"/>
      <c r="AB157" s="281"/>
      <c r="AC157" s="281"/>
      <c r="AD157" s="281"/>
      <c r="AE157" s="281"/>
      <c r="AF157" s="281"/>
      <c r="AG157" s="281"/>
      <c r="AH157" s="281"/>
      <c r="AI157" s="281"/>
      <c r="AJ157" s="283">
        <f t="shared" si="80"/>
        <v>0</v>
      </c>
      <c r="AK157" s="283">
        <v>0</v>
      </c>
    </row>
    <row r="158" s="232" customFormat="1" customHeight="1" spans="1:37">
      <c r="A158" s="402"/>
      <c r="B158" s="403"/>
      <c r="C158" s="404" t="str">
        <f>IF($B158="","",IFERROR(VLOOKUP($B158,#REF!,2,0),IFERROR(VLOOKUP($B158,#REF!,2,0),"")))</f>
        <v/>
      </c>
      <c r="D158" s="405" t="str">
        <f>IF($B158="","",IFERROR(VLOOKUP($B158,#REF!,3,0),IFERROR(VLOOKUP($B158,#REF!,3,0),"")))</f>
        <v/>
      </c>
      <c r="E158" s="406"/>
      <c r="F158" s="407" t="str">
        <f>IF($B158="","",IFERROR(VLOOKUP($B158,#REF!,4,0),IFERROR(VLOOKUP($B158,#REF!,6,0),"")))</f>
        <v/>
      </c>
      <c r="G158" s="407" t="str">
        <f>IF($B158="","",IFERROR(VLOOKUP($B158,#REF!,5,0),IFERROR(VLOOKUP($B158,#REF!,7,0),"")))</f>
        <v/>
      </c>
      <c r="H158" s="407" t="str">
        <f t="shared" si="87"/>
        <v/>
      </c>
      <c r="I158" s="407" t="str">
        <f t="shared" si="89"/>
        <v/>
      </c>
      <c r="J158" s="407" t="str">
        <f t="shared" si="90"/>
        <v/>
      </c>
      <c r="K158" s="407" t="str">
        <f t="shared" si="85"/>
        <v/>
      </c>
      <c r="L158" s="407"/>
      <c r="M158" s="281"/>
      <c r="N158" s="366"/>
      <c r="O158" s="367" t="str">
        <f t="shared" si="91"/>
        <v/>
      </c>
      <c r="P158" s="366"/>
      <c r="Q158" s="395" t="str">
        <f t="shared" si="92"/>
        <v/>
      </c>
      <c r="R158" s="366"/>
      <c r="S158" s="396" t="str">
        <f t="shared" si="93"/>
        <v/>
      </c>
      <c r="T158" s="397">
        <f ca="1">SUMIF($N$8:S$9,"QUANT.",N158:S158)</f>
        <v>0</v>
      </c>
      <c r="U158" s="398">
        <f ca="1" t="shared" si="86"/>
        <v>0</v>
      </c>
      <c r="V158" s="399" t="str">
        <f ca="1" t="shared" si="88"/>
        <v/>
      </c>
      <c r="W158" s="400">
        <f ca="1" t="shared" si="94"/>
        <v>0</v>
      </c>
      <c r="X158" s="400" t="e">
        <f ca="1" t="shared" si="95"/>
        <v>#VALUE!</v>
      </c>
      <c r="Y158" s="281"/>
      <c r="Z158" s="281"/>
      <c r="AA158" s="281"/>
      <c r="AB158" s="281"/>
      <c r="AC158" s="281"/>
      <c r="AD158" s="281"/>
      <c r="AE158" s="281"/>
      <c r="AF158" s="281"/>
      <c r="AG158" s="281"/>
      <c r="AH158" s="281"/>
      <c r="AI158" s="281"/>
      <c r="AJ158" s="283">
        <f t="shared" si="80"/>
        <v>0</v>
      </c>
      <c r="AK158" s="283">
        <v>0</v>
      </c>
    </row>
    <row r="159" s="232" customFormat="1" customHeight="1" spans="1:37">
      <c r="A159" s="402"/>
      <c r="B159" s="403"/>
      <c r="C159" s="404" t="str">
        <f>IF($B159="","",IFERROR(VLOOKUP($B159,#REF!,2,0),IFERROR(VLOOKUP($B159,#REF!,2,0),"")))</f>
        <v/>
      </c>
      <c r="D159" s="405" t="str">
        <f>IF($B159="","",IFERROR(VLOOKUP($B159,#REF!,3,0),IFERROR(VLOOKUP($B159,#REF!,3,0),"")))</f>
        <v/>
      </c>
      <c r="E159" s="406"/>
      <c r="F159" s="407" t="str">
        <f>IF($B159="","",IFERROR(VLOOKUP($B159,#REF!,4,0),IFERROR(VLOOKUP($B159,#REF!,6,0),"")))</f>
        <v/>
      </c>
      <c r="G159" s="407" t="str">
        <f>IF($B159="","",IFERROR(VLOOKUP($B159,#REF!,5,0),IFERROR(VLOOKUP($B159,#REF!,7,0),"")))</f>
        <v/>
      </c>
      <c r="H159" s="407" t="str">
        <f t="shared" si="87"/>
        <v/>
      </c>
      <c r="I159" s="407" t="str">
        <f t="shared" si="89"/>
        <v/>
      </c>
      <c r="J159" s="407" t="str">
        <f t="shared" si="90"/>
        <v/>
      </c>
      <c r="K159" s="407" t="str">
        <f t="shared" si="85"/>
        <v/>
      </c>
      <c r="L159" s="407"/>
      <c r="M159" s="281"/>
      <c r="N159" s="366"/>
      <c r="O159" s="367" t="str">
        <f t="shared" si="91"/>
        <v/>
      </c>
      <c r="P159" s="366"/>
      <c r="Q159" s="395" t="str">
        <f t="shared" si="92"/>
        <v/>
      </c>
      <c r="R159" s="366"/>
      <c r="S159" s="396" t="str">
        <f t="shared" si="93"/>
        <v/>
      </c>
      <c r="T159" s="397">
        <f ca="1">SUMIF($N$8:S$9,"QUANT.",N159:S159)</f>
        <v>0</v>
      </c>
      <c r="U159" s="398">
        <f ca="1" t="shared" si="86"/>
        <v>0</v>
      </c>
      <c r="V159" s="399" t="str">
        <f ca="1" t="shared" si="88"/>
        <v/>
      </c>
      <c r="W159" s="400">
        <f ca="1" t="shared" si="94"/>
        <v>0</v>
      </c>
      <c r="X159" s="400" t="e">
        <f ca="1" t="shared" si="95"/>
        <v>#VALUE!</v>
      </c>
      <c r="Y159" s="281"/>
      <c r="Z159" s="281"/>
      <c r="AA159" s="281"/>
      <c r="AB159" s="281"/>
      <c r="AC159" s="281"/>
      <c r="AD159" s="281"/>
      <c r="AE159" s="281"/>
      <c r="AF159" s="281"/>
      <c r="AG159" s="281"/>
      <c r="AH159" s="281"/>
      <c r="AI159" s="281"/>
      <c r="AJ159" s="283">
        <f t="shared" si="80"/>
        <v>0</v>
      </c>
      <c r="AK159" s="283">
        <v>0</v>
      </c>
    </row>
    <row r="160" s="232" customFormat="1" customHeight="1" spans="1:37">
      <c r="A160" s="402"/>
      <c r="B160" s="403"/>
      <c r="C160" s="404" t="str">
        <f>IF($B160="","",IFERROR(VLOOKUP($B160,#REF!,2,0),IFERROR(VLOOKUP($B160,#REF!,2,0),"")))</f>
        <v/>
      </c>
      <c r="D160" s="405" t="str">
        <f>IF($B160="","",IFERROR(VLOOKUP($B160,#REF!,3,0),IFERROR(VLOOKUP($B160,#REF!,3,0),"")))</f>
        <v/>
      </c>
      <c r="E160" s="406"/>
      <c r="F160" s="407" t="str">
        <f>IF($B160="","",IFERROR(VLOOKUP($B160,#REF!,4,0),IFERROR(VLOOKUP($B160,#REF!,6,0),"")))</f>
        <v/>
      </c>
      <c r="G160" s="407" t="str">
        <f>IF($B160="","",IFERROR(VLOOKUP($B160,#REF!,5,0),IFERROR(VLOOKUP($B160,#REF!,7,0),"")))</f>
        <v/>
      </c>
      <c r="H160" s="407" t="str">
        <f t="shared" si="87"/>
        <v/>
      </c>
      <c r="I160" s="407" t="str">
        <f t="shared" si="89"/>
        <v/>
      </c>
      <c r="J160" s="407" t="str">
        <f t="shared" si="90"/>
        <v/>
      </c>
      <c r="K160" s="407" t="str">
        <f t="shared" si="85"/>
        <v/>
      </c>
      <c r="L160" s="407"/>
      <c r="M160" s="281"/>
      <c r="N160" s="366"/>
      <c r="O160" s="367" t="str">
        <f t="shared" si="91"/>
        <v/>
      </c>
      <c r="P160" s="366"/>
      <c r="Q160" s="395" t="str">
        <f t="shared" si="92"/>
        <v/>
      </c>
      <c r="R160" s="366"/>
      <c r="S160" s="396" t="str">
        <f t="shared" si="93"/>
        <v/>
      </c>
      <c r="T160" s="397">
        <f ca="1">SUMIF($N$8:S$9,"QUANT.",N160:S160)</f>
        <v>0</v>
      </c>
      <c r="U160" s="398">
        <f ca="1" t="shared" si="86"/>
        <v>0</v>
      </c>
      <c r="V160" s="399" t="str">
        <f ca="1" t="shared" si="88"/>
        <v/>
      </c>
      <c r="W160" s="400">
        <f ca="1" t="shared" si="94"/>
        <v>0</v>
      </c>
      <c r="X160" s="400" t="e">
        <f ca="1" t="shared" si="95"/>
        <v>#VALUE!</v>
      </c>
      <c r="Y160" s="281"/>
      <c r="Z160" s="281"/>
      <c r="AA160" s="281"/>
      <c r="AB160" s="281"/>
      <c r="AC160" s="281"/>
      <c r="AD160" s="281"/>
      <c r="AE160" s="281"/>
      <c r="AF160" s="281"/>
      <c r="AG160" s="281"/>
      <c r="AH160" s="281"/>
      <c r="AI160" s="281"/>
      <c r="AJ160" s="283">
        <f t="shared" si="80"/>
        <v>0</v>
      </c>
      <c r="AK160" s="283">
        <v>0</v>
      </c>
    </row>
    <row r="161" s="232" customFormat="1" customHeight="1" spans="1:37">
      <c r="A161" s="402"/>
      <c r="B161" s="403"/>
      <c r="C161" s="404" t="str">
        <f>IF($B161="","",IFERROR(VLOOKUP($B161,#REF!,2,0),IFERROR(VLOOKUP($B161,#REF!,2,0),"")))</f>
        <v/>
      </c>
      <c r="D161" s="405" t="str">
        <f>IF($B161="","",IFERROR(VLOOKUP($B161,#REF!,3,0),IFERROR(VLOOKUP($B161,#REF!,3,0),"")))</f>
        <v/>
      </c>
      <c r="E161" s="406"/>
      <c r="F161" s="407" t="str">
        <f>IF($B161="","",IFERROR(VLOOKUP($B161,#REF!,4,0),IFERROR(VLOOKUP($B161,#REF!,6,0),"")))</f>
        <v/>
      </c>
      <c r="G161" s="407" t="str">
        <f>IF($B161="","",IFERROR(VLOOKUP($B161,#REF!,5,0),IFERROR(VLOOKUP($B161,#REF!,7,0),"")))</f>
        <v/>
      </c>
      <c r="H161" s="407" t="str">
        <f t="shared" si="87"/>
        <v/>
      </c>
      <c r="I161" s="407" t="str">
        <f t="shared" si="89"/>
        <v/>
      </c>
      <c r="J161" s="407" t="str">
        <f t="shared" si="90"/>
        <v/>
      </c>
      <c r="K161" s="407" t="str">
        <f t="shared" si="85"/>
        <v/>
      </c>
      <c r="L161" s="407"/>
      <c r="M161" s="281"/>
      <c r="N161" s="366"/>
      <c r="O161" s="367" t="str">
        <f t="shared" si="91"/>
        <v/>
      </c>
      <c r="P161" s="366"/>
      <c r="Q161" s="395" t="str">
        <f t="shared" si="92"/>
        <v/>
      </c>
      <c r="R161" s="366"/>
      <c r="S161" s="396" t="str">
        <f t="shared" si="93"/>
        <v/>
      </c>
      <c r="T161" s="397">
        <f ca="1">SUMIF($N$8:S$9,"QUANT.",N161:S161)</f>
        <v>0</v>
      </c>
      <c r="U161" s="398">
        <f ca="1" t="shared" si="86"/>
        <v>0</v>
      </c>
      <c r="V161" s="399" t="str">
        <f ca="1" t="shared" si="88"/>
        <v/>
      </c>
      <c r="W161" s="400">
        <f ca="1" t="shared" si="94"/>
        <v>0</v>
      </c>
      <c r="X161" s="400" t="e">
        <f ca="1" t="shared" si="95"/>
        <v>#VALUE!</v>
      </c>
      <c r="Y161" s="281"/>
      <c r="Z161" s="281"/>
      <c r="AA161" s="281"/>
      <c r="AB161" s="281"/>
      <c r="AC161" s="281"/>
      <c r="AD161" s="281"/>
      <c r="AE161" s="281"/>
      <c r="AF161" s="281"/>
      <c r="AG161" s="281"/>
      <c r="AH161" s="281"/>
      <c r="AI161" s="281"/>
      <c r="AJ161" s="283">
        <f t="shared" si="80"/>
        <v>0</v>
      </c>
      <c r="AK161" s="283">
        <v>0</v>
      </c>
    </row>
    <row r="162" s="232" customFormat="1" customHeight="1" spans="1:37">
      <c r="A162" s="402"/>
      <c r="B162" s="403"/>
      <c r="C162" s="404" t="str">
        <f>IF($B162="","",IFERROR(VLOOKUP($B162,#REF!,2,0),IFERROR(VLOOKUP($B162,#REF!,2,0),"")))</f>
        <v/>
      </c>
      <c r="D162" s="405" t="str">
        <f>IF($B162="","",IFERROR(VLOOKUP($B162,#REF!,3,0),IFERROR(VLOOKUP($B162,#REF!,3,0),"")))</f>
        <v/>
      </c>
      <c r="E162" s="406"/>
      <c r="F162" s="407" t="str">
        <f>IF($B162="","",IFERROR(VLOOKUP($B162,#REF!,4,0),IFERROR(VLOOKUP($B162,#REF!,6,0),"")))</f>
        <v/>
      </c>
      <c r="G162" s="407" t="str">
        <f>IF($B162="","",IFERROR(VLOOKUP($B162,#REF!,5,0),IFERROR(VLOOKUP($B162,#REF!,7,0),"")))</f>
        <v/>
      </c>
      <c r="H162" s="407" t="str">
        <f t="shared" si="87"/>
        <v/>
      </c>
      <c r="I162" s="407" t="str">
        <f t="shared" si="89"/>
        <v/>
      </c>
      <c r="J162" s="407" t="str">
        <f t="shared" si="90"/>
        <v/>
      </c>
      <c r="K162" s="407" t="str">
        <f t="shared" si="85"/>
        <v/>
      </c>
      <c r="L162" s="407"/>
      <c r="M162" s="281"/>
      <c r="N162" s="366"/>
      <c r="O162" s="367" t="str">
        <f t="shared" si="91"/>
        <v/>
      </c>
      <c r="P162" s="366"/>
      <c r="Q162" s="395" t="str">
        <f t="shared" si="92"/>
        <v/>
      </c>
      <c r="R162" s="366"/>
      <c r="S162" s="396" t="str">
        <f t="shared" si="93"/>
        <v/>
      </c>
      <c r="T162" s="397">
        <f ca="1">SUMIF($N$8:S$9,"QUANT.",N162:S162)</f>
        <v>0</v>
      </c>
      <c r="U162" s="398">
        <f ca="1" t="shared" si="86"/>
        <v>0</v>
      </c>
      <c r="V162" s="399" t="str">
        <f ca="1" t="shared" si="88"/>
        <v/>
      </c>
      <c r="W162" s="400">
        <f ca="1" t="shared" si="94"/>
        <v>0</v>
      </c>
      <c r="X162" s="400" t="e">
        <f ca="1" t="shared" si="95"/>
        <v>#VALUE!</v>
      </c>
      <c r="Y162" s="281"/>
      <c r="Z162" s="281"/>
      <c r="AA162" s="281"/>
      <c r="AB162" s="281"/>
      <c r="AC162" s="281"/>
      <c r="AD162" s="281"/>
      <c r="AE162" s="281"/>
      <c r="AF162" s="281"/>
      <c r="AG162" s="281"/>
      <c r="AH162" s="281"/>
      <c r="AI162" s="281"/>
      <c r="AJ162" s="283">
        <f t="shared" si="80"/>
        <v>0</v>
      </c>
      <c r="AK162" s="283">
        <v>0</v>
      </c>
    </row>
    <row r="163" s="232" customFormat="1" customHeight="1" spans="1:37">
      <c r="A163" s="402"/>
      <c r="B163" s="403"/>
      <c r="C163" s="404" t="str">
        <f>IF($B163="","",IFERROR(VLOOKUP($B163,#REF!,2,0),IFERROR(VLOOKUP($B163,#REF!,2,0),"")))</f>
        <v/>
      </c>
      <c r="D163" s="405" t="str">
        <f>IF($B163="","",IFERROR(VLOOKUP($B163,#REF!,3,0),IFERROR(VLOOKUP($B163,#REF!,3,0),"")))</f>
        <v/>
      </c>
      <c r="E163" s="406"/>
      <c r="F163" s="407" t="str">
        <f>IF($B163="","",IFERROR(VLOOKUP($B163,#REF!,4,0),IFERROR(VLOOKUP($B163,#REF!,6,0),"")))</f>
        <v/>
      </c>
      <c r="G163" s="407" t="str">
        <f>IF($B163="","",IFERROR(VLOOKUP($B163,#REF!,5,0),IFERROR(VLOOKUP($B163,#REF!,7,0),"")))</f>
        <v/>
      </c>
      <c r="H163" s="407" t="str">
        <f t="shared" si="87"/>
        <v/>
      </c>
      <c r="I163" s="407" t="str">
        <f t="shared" si="89"/>
        <v/>
      </c>
      <c r="J163" s="407" t="str">
        <f t="shared" si="90"/>
        <v/>
      </c>
      <c r="K163" s="407" t="str">
        <f t="shared" si="85"/>
        <v/>
      </c>
      <c r="L163" s="407"/>
      <c r="M163" s="281"/>
      <c r="N163" s="366"/>
      <c r="O163" s="367" t="str">
        <f t="shared" si="91"/>
        <v/>
      </c>
      <c r="P163" s="366"/>
      <c r="Q163" s="395" t="str">
        <f t="shared" si="92"/>
        <v/>
      </c>
      <c r="R163" s="366"/>
      <c r="S163" s="396" t="str">
        <f t="shared" si="93"/>
        <v/>
      </c>
      <c r="T163" s="397">
        <f ca="1">SUMIF($N$8:S$9,"QUANT.",N163:S163)</f>
        <v>0</v>
      </c>
      <c r="U163" s="398">
        <f ca="1" t="shared" si="86"/>
        <v>0</v>
      </c>
      <c r="V163" s="399" t="str">
        <f ca="1" t="shared" si="88"/>
        <v/>
      </c>
      <c r="W163" s="400">
        <f ca="1" t="shared" si="94"/>
        <v>0</v>
      </c>
      <c r="X163" s="400" t="e">
        <f ca="1" t="shared" si="95"/>
        <v>#VALUE!</v>
      </c>
      <c r="Y163" s="281"/>
      <c r="Z163" s="281"/>
      <c r="AA163" s="281"/>
      <c r="AB163" s="281"/>
      <c r="AC163" s="281"/>
      <c r="AD163" s="281"/>
      <c r="AE163" s="281"/>
      <c r="AF163" s="281"/>
      <c r="AG163" s="281"/>
      <c r="AH163" s="281"/>
      <c r="AI163" s="281"/>
      <c r="AJ163" s="283">
        <f t="shared" si="80"/>
        <v>0</v>
      </c>
      <c r="AK163" s="283">
        <v>0</v>
      </c>
    </row>
    <row r="164" s="232" customFormat="1" customHeight="1" spans="1:37">
      <c r="A164" s="402"/>
      <c r="B164" s="403"/>
      <c r="C164" s="404" t="str">
        <f>IF($B164="","",IFERROR(VLOOKUP($B164,#REF!,2,0),IFERROR(VLOOKUP($B164,#REF!,2,0),"")))</f>
        <v/>
      </c>
      <c r="D164" s="405" t="str">
        <f>IF($B164="","",IFERROR(VLOOKUP($B164,#REF!,3,0),IFERROR(VLOOKUP($B164,#REF!,3,0),"")))</f>
        <v/>
      </c>
      <c r="E164" s="406"/>
      <c r="F164" s="407" t="str">
        <f>IF($B164="","",IFERROR(VLOOKUP($B164,#REF!,4,0),IFERROR(VLOOKUP($B164,#REF!,6,0),"")))</f>
        <v/>
      </c>
      <c r="G164" s="407" t="str">
        <f>IF($B164="","",IFERROR(VLOOKUP($B164,#REF!,5,0),IFERROR(VLOOKUP($B164,#REF!,7,0),"")))</f>
        <v/>
      </c>
      <c r="H164" s="407" t="str">
        <f t="shared" si="87"/>
        <v/>
      </c>
      <c r="I164" s="407" t="str">
        <f t="shared" si="89"/>
        <v/>
      </c>
      <c r="J164" s="407" t="str">
        <f t="shared" si="90"/>
        <v/>
      </c>
      <c r="K164" s="407" t="str">
        <f t="shared" si="85"/>
        <v/>
      </c>
      <c r="L164" s="407"/>
      <c r="M164" s="281"/>
      <c r="N164" s="366"/>
      <c r="O164" s="367" t="str">
        <f t="shared" si="91"/>
        <v/>
      </c>
      <c r="P164" s="366"/>
      <c r="Q164" s="395" t="str">
        <f t="shared" si="92"/>
        <v/>
      </c>
      <c r="R164" s="366"/>
      <c r="S164" s="396" t="str">
        <f t="shared" si="93"/>
        <v/>
      </c>
      <c r="T164" s="397">
        <f ca="1">SUMIF($N$8:S$9,"QUANT.",N164:S164)</f>
        <v>0</v>
      </c>
      <c r="U164" s="398">
        <f ca="1" t="shared" si="86"/>
        <v>0</v>
      </c>
      <c r="V164" s="399" t="str">
        <f ca="1" t="shared" si="88"/>
        <v/>
      </c>
      <c r="W164" s="400">
        <f ca="1" t="shared" si="94"/>
        <v>0</v>
      </c>
      <c r="X164" s="400" t="e">
        <f ca="1" t="shared" si="95"/>
        <v>#VALUE!</v>
      </c>
      <c r="Y164" s="281"/>
      <c r="Z164" s="281"/>
      <c r="AA164" s="281"/>
      <c r="AB164" s="281"/>
      <c r="AC164" s="281"/>
      <c r="AD164" s="281"/>
      <c r="AE164" s="281"/>
      <c r="AF164" s="281"/>
      <c r="AG164" s="281"/>
      <c r="AH164" s="281"/>
      <c r="AI164" s="281"/>
      <c r="AJ164" s="283">
        <f t="shared" si="80"/>
        <v>0</v>
      </c>
      <c r="AK164" s="283">
        <v>0</v>
      </c>
    </row>
    <row r="165" s="232" customFormat="1" customHeight="1" spans="1:37">
      <c r="A165" s="402"/>
      <c r="B165" s="403"/>
      <c r="C165" s="404" t="str">
        <f>IF($B165="","",IFERROR(VLOOKUP($B165,#REF!,2,0),IFERROR(VLOOKUP($B165,#REF!,2,0),"")))</f>
        <v/>
      </c>
      <c r="D165" s="405" t="str">
        <f>IF($B165="","",IFERROR(VLOOKUP($B165,#REF!,3,0),IFERROR(VLOOKUP($B165,#REF!,3,0),"")))</f>
        <v/>
      </c>
      <c r="E165" s="406"/>
      <c r="F165" s="407" t="str">
        <f>IF($B165="","",IFERROR(VLOOKUP($B165,#REF!,4,0),IFERROR(VLOOKUP($B165,#REF!,6,0),"")))</f>
        <v/>
      </c>
      <c r="G165" s="407" t="str">
        <f>IF($B165="","",IFERROR(VLOOKUP($B165,#REF!,5,0),IFERROR(VLOOKUP($B165,#REF!,7,0),"")))</f>
        <v/>
      </c>
      <c r="H165" s="407" t="str">
        <f t="shared" si="87"/>
        <v/>
      </c>
      <c r="I165" s="407" t="str">
        <f t="shared" si="89"/>
        <v/>
      </c>
      <c r="J165" s="407" t="str">
        <f t="shared" si="90"/>
        <v/>
      </c>
      <c r="K165" s="407" t="str">
        <f t="shared" si="85"/>
        <v/>
      </c>
      <c r="L165" s="407"/>
      <c r="M165" s="281"/>
      <c r="N165" s="366"/>
      <c r="O165" s="367" t="str">
        <f t="shared" si="91"/>
        <v/>
      </c>
      <c r="P165" s="366"/>
      <c r="Q165" s="395" t="str">
        <f t="shared" si="92"/>
        <v/>
      </c>
      <c r="R165" s="366"/>
      <c r="S165" s="396" t="str">
        <f t="shared" si="93"/>
        <v/>
      </c>
      <c r="T165" s="397">
        <f ca="1">SUMIF($N$8:S$9,"QUANT.",N165:S165)</f>
        <v>0</v>
      </c>
      <c r="U165" s="398">
        <f ca="1" t="shared" si="86"/>
        <v>0</v>
      </c>
      <c r="V165" s="399" t="str">
        <f ca="1" t="shared" si="88"/>
        <v/>
      </c>
      <c r="W165" s="400">
        <f ca="1" t="shared" si="94"/>
        <v>0</v>
      </c>
      <c r="X165" s="400" t="e">
        <f ca="1" t="shared" si="95"/>
        <v>#VALUE!</v>
      </c>
      <c r="Y165" s="281"/>
      <c r="Z165" s="281"/>
      <c r="AA165" s="281"/>
      <c r="AB165" s="281"/>
      <c r="AC165" s="281"/>
      <c r="AD165" s="281"/>
      <c r="AE165" s="281"/>
      <c r="AF165" s="281"/>
      <c r="AG165" s="281"/>
      <c r="AH165" s="281"/>
      <c r="AI165" s="281"/>
      <c r="AJ165" s="283">
        <f t="shared" si="80"/>
        <v>0</v>
      </c>
      <c r="AK165" s="283">
        <v>0</v>
      </c>
    </row>
    <row r="166" s="232" customFormat="1" customHeight="1" spans="1:37">
      <c r="A166" s="402"/>
      <c r="B166" s="403"/>
      <c r="C166" s="404" t="str">
        <f>IF($B166="","",IFERROR(VLOOKUP($B166,#REF!,2,0),IFERROR(VLOOKUP($B166,#REF!,2,0),"")))</f>
        <v/>
      </c>
      <c r="D166" s="405" t="str">
        <f>IF($B166="","",IFERROR(VLOOKUP($B166,#REF!,3,0),IFERROR(VLOOKUP($B166,#REF!,3,0),"")))</f>
        <v/>
      </c>
      <c r="E166" s="406"/>
      <c r="F166" s="407" t="str">
        <f>IF($B166="","",IFERROR(VLOOKUP($B166,#REF!,4,0),IFERROR(VLOOKUP($B166,#REF!,6,0),"")))</f>
        <v/>
      </c>
      <c r="G166" s="407" t="str">
        <f>IF($B166="","",IFERROR(VLOOKUP($B166,#REF!,5,0),IFERROR(VLOOKUP($B166,#REF!,7,0),"")))</f>
        <v/>
      </c>
      <c r="H166" s="407" t="str">
        <f t="shared" si="87"/>
        <v/>
      </c>
      <c r="I166" s="407" t="str">
        <f t="shared" si="89"/>
        <v/>
      </c>
      <c r="J166" s="407" t="str">
        <f t="shared" si="90"/>
        <v/>
      </c>
      <c r="K166" s="407" t="str">
        <f t="shared" si="85"/>
        <v/>
      </c>
      <c r="L166" s="407"/>
      <c r="M166" s="281"/>
      <c r="N166" s="366"/>
      <c r="O166" s="367" t="str">
        <f t="shared" si="91"/>
        <v/>
      </c>
      <c r="P166" s="366"/>
      <c r="Q166" s="395" t="str">
        <f t="shared" si="92"/>
        <v/>
      </c>
      <c r="R166" s="366"/>
      <c r="S166" s="396" t="str">
        <f t="shared" si="93"/>
        <v/>
      </c>
      <c r="T166" s="397">
        <f ca="1">SUMIF($N$8:S$9,"QUANT.",N166:S166)</f>
        <v>0</v>
      </c>
      <c r="U166" s="398">
        <f ca="1" t="shared" si="86"/>
        <v>0</v>
      </c>
      <c r="V166" s="399" t="str">
        <f ca="1" t="shared" si="88"/>
        <v/>
      </c>
      <c r="W166" s="400">
        <f ca="1" t="shared" si="94"/>
        <v>0</v>
      </c>
      <c r="X166" s="400" t="e">
        <f ca="1" t="shared" si="95"/>
        <v>#VALUE!</v>
      </c>
      <c r="Y166" s="281"/>
      <c r="Z166" s="281"/>
      <c r="AA166" s="281"/>
      <c r="AB166" s="281"/>
      <c r="AC166" s="281"/>
      <c r="AD166" s="281"/>
      <c r="AE166" s="281"/>
      <c r="AF166" s="281"/>
      <c r="AG166" s="281"/>
      <c r="AH166" s="281"/>
      <c r="AI166" s="281"/>
      <c r="AJ166" s="283">
        <f t="shared" si="80"/>
        <v>0</v>
      </c>
      <c r="AK166" s="283">
        <v>0</v>
      </c>
    </row>
    <row r="167" s="232" customFormat="1" customHeight="1" spans="1:37">
      <c r="A167" s="402"/>
      <c r="B167" s="403"/>
      <c r="C167" s="404" t="str">
        <f>IF($B167="","",IFERROR(VLOOKUP($B167,#REF!,2,0),IFERROR(VLOOKUP($B167,#REF!,2,0),"")))</f>
        <v/>
      </c>
      <c r="D167" s="405" t="str">
        <f>IF($B167="","",IFERROR(VLOOKUP($B167,#REF!,3,0),IFERROR(VLOOKUP($B167,#REF!,3,0),"")))</f>
        <v/>
      </c>
      <c r="E167" s="406"/>
      <c r="F167" s="407" t="str">
        <f>IF($B167="","",IFERROR(VLOOKUP($B167,#REF!,4,0),IFERROR(VLOOKUP($B167,#REF!,6,0),"")))</f>
        <v/>
      </c>
      <c r="G167" s="407" t="str">
        <f>IF($B167="","",IFERROR(VLOOKUP($B167,#REF!,5,0),IFERROR(VLOOKUP($B167,#REF!,7,0),"")))</f>
        <v/>
      </c>
      <c r="H167" s="407" t="str">
        <f t="shared" si="87"/>
        <v/>
      </c>
      <c r="I167" s="407" t="str">
        <f t="shared" si="89"/>
        <v/>
      </c>
      <c r="J167" s="407" t="str">
        <f t="shared" si="90"/>
        <v/>
      </c>
      <c r="K167" s="407" t="str">
        <f t="shared" si="85"/>
        <v/>
      </c>
      <c r="L167" s="407"/>
      <c r="M167" s="281"/>
      <c r="N167" s="366"/>
      <c r="O167" s="367" t="str">
        <f t="shared" si="91"/>
        <v/>
      </c>
      <c r="P167" s="366"/>
      <c r="Q167" s="395" t="str">
        <f t="shared" si="92"/>
        <v/>
      </c>
      <c r="R167" s="366"/>
      <c r="S167" s="396" t="str">
        <f t="shared" si="93"/>
        <v/>
      </c>
      <c r="T167" s="397">
        <f ca="1">SUMIF($N$8:S$9,"QUANT.",N167:S167)</f>
        <v>0</v>
      </c>
      <c r="U167" s="398">
        <f ca="1" t="shared" si="86"/>
        <v>0</v>
      </c>
      <c r="V167" s="399" t="str">
        <f ca="1" t="shared" si="88"/>
        <v/>
      </c>
      <c r="W167" s="400">
        <f ca="1" t="shared" si="94"/>
        <v>0</v>
      </c>
      <c r="X167" s="400" t="e">
        <f ca="1" t="shared" si="95"/>
        <v>#VALUE!</v>
      </c>
      <c r="Y167" s="281"/>
      <c r="Z167" s="281"/>
      <c r="AA167" s="281"/>
      <c r="AB167" s="281"/>
      <c r="AC167" s="281"/>
      <c r="AD167" s="281"/>
      <c r="AE167" s="281"/>
      <c r="AF167" s="281"/>
      <c r="AG167" s="281"/>
      <c r="AH167" s="281"/>
      <c r="AI167" s="281"/>
      <c r="AJ167" s="283">
        <f t="shared" si="80"/>
        <v>0</v>
      </c>
      <c r="AK167" s="283">
        <v>0</v>
      </c>
    </row>
    <row r="168" s="232" customFormat="1" customHeight="1" spans="1:37">
      <c r="A168" s="402"/>
      <c r="B168" s="403"/>
      <c r="C168" s="404" t="str">
        <f>IF($B168="","",IFERROR(VLOOKUP($B168,#REF!,2,0),IFERROR(VLOOKUP($B168,#REF!,2,0),"")))</f>
        <v/>
      </c>
      <c r="D168" s="405" t="str">
        <f>IF($B168="","",IFERROR(VLOOKUP($B168,#REF!,3,0),IFERROR(VLOOKUP($B168,#REF!,3,0),"")))</f>
        <v/>
      </c>
      <c r="E168" s="406"/>
      <c r="F168" s="407" t="str">
        <f>IF($B168="","",IFERROR(VLOOKUP($B168,#REF!,4,0),IFERROR(VLOOKUP($B168,#REF!,6,0),"")))</f>
        <v/>
      </c>
      <c r="G168" s="407" t="str">
        <f>IF($B168="","",IFERROR(VLOOKUP($B168,#REF!,5,0),IFERROR(VLOOKUP($B168,#REF!,7,0),"")))</f>
        <v/>
      </c>
      <c r="H168" s="407" t="str">
        <f t="shared" si="87"/>
        <v/>
      </c>
      <c r="I168" s="407" t="str">
        <f t="shared" si="89"/>
        <v/>
      </c>
      <c r="J168" s="407" t="str">
        <f t="shared" si="90"/>
        <v/>
      </c>
      <c r="K168" s="407" t="str">
        <f t="shared" si="85"/>
        <v/>
      </c>
      <c r="L168" s="407"/>
      <c r="M168" s="281"/>
      <c r="N168" s="366"/>
      <c r="O168" s="367" t="str">
        <f t="shared" si="91"/>
        <v/>
      </c>
      <c r="P168" s="366"/>
      <c r="Q168" s="395" t="str">
        <f t="shared" si="92"/>
        <v/>
      </c>
      <c r="R168" s="366"/>
      <c r="S168" s="396" t="str">
        <f t="shared" si="93"/>
        <v/>
      </c>
      <c r="T168" s="397">
        <f ca="1">SUMIF($N$8:S$9,"QUANT.",N168:S168)</f>
        <v>0</v>
      </c>
      <c r="U168" s="398">
        <f ca="1" t="shared" si="86"/>
        <v>0</v>
      </c>
      <c r="V168" s="399" t="str">
        <f ca="1" t="shared" si="88"/>
        <v/>
      </c>
      <c r="W168" s="400">
        <f ca="1" t="shared" si="94"/>
        <v>0</v>
      </c>
      <c r="X168" s="400" t="e">
        <f ca="1" t="shared" si="95"/>
        <v>#VALUE!</v>
      </c>
      <c r="Y168" s="281"/>
      <c r="Z168" s="281"/>
      <c r="AA168" s="281"/>
      <c r="AB168" s="281"/>
      <c r="AC168" s="281"/>
      <c r="AD168" s="281"/>
      <c r="AE168" s="281"/>
      <c r="AF168" s="281"/>
      <c r="AG168" s="281"/>
      <c r="AH168" s="281"/>
      <c r="AI168" s="281"/>
      <c r="AJ168" s="283">
        <f t="shared" si="80"/>
        <v>0</v>
      </c>
      <c r="AK168" s="283">
        <v>0</v>
      </c>
    </row>
    <row r="169" s="232" customFormat="1" customHeight="1" spans="1:37">
      <c r="A169" s="402"/>
      <c r="B169" s="403"/>
      <c r="C169" s="404" t="str">
        <f>IF($B169="","",IFERROR(VLOOKUP($B169,#REF!,2,0),IFERROR(VLOOKUP($B169,#REF!,2,0),"")))</f>
        <v/>
      </c>
      <c r="D169" s="405" t="str">
        <f>IF($B169="","",IFERROR(VLOOKUP($B169,#REF!,3,0),IFERROR(VLOOKUP($B169,#REF!,3,0),"")))</f>
        <v/>
      </c>
      <c r="E169" s="406"/>
      <c r="F169" s="407" t="str">
        <f>IF($B169="","",IFERROR(VLOOKUP($B169,#REF!,4,0),IFERROR(VLOOKUP($B169,#REF!,6,0),"")))</f>
        <v/>
      </c>
      <c r="G169" s="407" t="str">
        <f>IF($B169="","",IFERROR(VLOOKUP($B169,#REF!,5,0),IFERROR(VLOOKUP($B169,#REF!,7,0),"")))</f>
        <v/>
      </c>
      <c r="H169" s="407" t="str">
        <f t="shared" si="87"/>
        <v/>
      </c>
      <c r="I169" s="407" t="str">
        <f t="shared" si="89"/>
        <v/>
      </c>
      <c r="J169" s="407" t="str">
        <f t="shared" si="90"/>
        <v/>
      </c>
      <c r="K169" s="407" t="str">
        <f t="shared" si="85"/>
        <v/>
      </c>
      <c r="L169" s="407"/>
      <c r="M169" s="281"/>
      <c r="N169" s="366"/>
      <c r="O169" s="367" t="str">
        <f t="shared" si="91"/>
        <v/>
      </c>
      <c r="P169" s="366"/>
      <c r="Q169" s="395" t="str">
        <f t="shared" si="92"/>
        <v/>
      </c>
      <c r="R169" s="366"/>
      <c r="S169" s="396" t="str">
        <f t="shared" si="93"/>
        <v/>
      </c>
      <c r="T169" s="397">
        <f ca="1">SUMIF($N$8:S$9,"QUANT.",N169:S169)</f>
        <v>0</v>
      </c>
      <c r="U169" s="398">
        <f ca="1" t="shared" si="86"/>
        <v>0</v>
      </c>
      <c r="V169" s="399" t="str">
        <f ca="1" t="shared" si="88"/>
        <v/>
      </c>
      <c r="W169" s="400">
        <f ca="1" t="shared" si="94"/>
        <v>0</v>
      </c>
      <c r="X169" s="400" t="e">
        <f ca="1" t="shared" si="95"/>
        <v>#VALUE!</v>
      </c>
      <c r="Y169" s="281"/>
      <c r="Z169" s="281"/>
      <c r="AA169" s="281"/>
      <c r="AB169" s="281"/>
      <c r="AC169" s="281"/>
      <c r="AD169" s="281"/>
      <c r="AE169" s="281"/>
      <c r="AF169" s="281"/>
      <c r="AG169" s="281"/>
      <c r="AH169" s="281"/>
      <c r="AI169" s="281"/>
      <c r="AJ169" s="283">
        <f t="shared" si="80"/>
        <v>0</v>
      </c>
      <c r="AK169" s="283">
        <v>0</v>
      </c>
    </row>
    <row r="170" s="232" customFormat="1" customHeight="1" spans="1:37">
      <c r="A170" s="402"/>
      <c r="B170" s="403"/>
      <c r="C170" s="404" t="str">
        <f>IF($B170="","",IFERROR(VLOOKUP($B170,#REF!,2,0),IFERROR(VLOOKUP($B170,#REF!,2,0),"")))</f>
        <v/>
      </c>
      <c r="D170" s="405" t="str">
        <f>IF($B170="","",IFERROR(VLOOKUP($B170,#REF!,3,0),IFERROR(VLOOKUP($B170,#REF!,3,0),"")))</f>
        <v/>
      </c>
      <c r="E170" s="406"/>
      <c r="F170" s="407" t="str">
        <f>IF($B170="","",IFERROR(VLOOKUP($B170,#REF!,4,0),IFERROR(VLOOKUP($B170,#REF!,6,0),"")))</f>
        <v/>
      </c>
      <c r="G170" s="407" t="str">
        <f>IF($B170="","",IFERROR(VLOOKUP($B170,#REF!,5,0),IFERROR(VLOOKUP($B170,#REF!,7,0),"")))</f>
        <v/>
      </c>
      <c r="H170" s="407" t="str">
        <f t="shared" si="87"/>
        <v/>
      </c>
      <c r="I170" s="407" t="str">
        <f t="shared" si="89"/>
        <v/>
      </c>
      <c r="J170" s="407" t="str">
        <f t="shared" si="90"/>
        <v/>
      </c>
      <c r="K170" s="407" t="str">
        <f t="shared" si="85"/>
        <v/>
      </c>
      <c r="L170" s="407"/>
      <c r="M170" s="281"/>
      <c r="N170" s="366"/>
      <c r="O170" s="367" t="str">
        <f t="shared" si="91"/>
        <v/>
      </c>
      <c r="P170" s="366"/>
      <c r="Q170" s="395" t="str">
        <f t="shared" si="92"/>
        <v/>
      </c>
      <c r="R170" s="366"/>
      <c r="S170" s="396" t="str">
        <f t="shared" si="93"/>
        <v/>
      </c>
      <c r="T170" s="397">
        <f ca="1">SUMIF($N$8:S$9,"QUANT.",N170:S170)</f>
        <v>0</v>
      </c>
      <c r="U170" s="398">
        <f ca="1" t="shared" si="86"/>
        <v>0</v>
      </c>
      <c r="V170" s="399" t="str">
        <f ca="1" t="shared" si="88"/>
        <v/>
      </c>
      <c r="W170" s="400">
        <f ca="1" t="shared" si="94"/>
        <v>0</v>
      </c>
      <c r="X170" s="400" t="e">
        <f ca="1" t="shared" si="95"/>
        <v>#VALUE!</v>
      </c>
      <c r="Y170" s="281"/>
      <c r="Z170" s="281"/>
      <c r="AA170" s="281"/>
      <c r="AB170" s="281"/>
      <c r="AC170" s="281"/>
      <c r="AD170" s="281"/>
      <c r="AE170" s="281"/>
      <c r="AF170" s="281"/>
      <c r="AG170" s="281"/>
      <c r="AH170" s="281"/>
      <c r="AI170" s="281"/>
      <c r="AJ170" s="283">
        <f t="shared" si="80"/>
        <v>0</v>
      </c>
      <c r="AK170" s="283">
        <v>0</v>
      </c>
    </row>
    <row r="171" s="232" customFormat="1" customHeight="1" spans="1:37">
      <c r="A171" s="402"/>
      <c r="B171" s="403"/>
      <c r="C171" s="404" t="str">
        <f>IF($B171="","",IFERROR(VLOOKUP($B171,#REF!,2,0),IFERROR(VLOOKUP($B171,#REF!,2,0),"")))</f>
        <v/>
      </c>
      <c r="D171" s="405" t="str">
        <f>IF($B171="","",IFERROR(VLOOKUP($B171,#REF!,3,0),IFERROR(VLOOKUP($B171,#REF!,3,0),"")))</f>
        <v/>
      </c>
      <c r="E171" s="406"/>
      <c r="F171" s="407" t="str">
        <f>IF($B171="","",IFERROR(VLOOKUP($B171,#REF!,4,0),IFERROR(VLOOKUP($B171,#REF!,6,0),"")))</f>
        <v/>
      </c>
      <c r="G171" s="407" t="str">
        <f>IF($B171="","",IFERROR(VLOOKUP($B171,#REF!,5,0),IFERROR(VLOOKUP($B171,#REF!,7,0),"")))</f>
        <v/>
      </c>
      <c r="H171" s="407" t="str">
        <f t="shared" si="87"/>
        <v/>
      </c>
      <c r="I171" s="407" t="str">
        <f t="shared" si="89"/>
        <v/>
      </c>
      <c r="J171" s="407" t="str">
        <f t="shared" si="90"/>
        <v/>
      </c>
      <c r="K171" s="407" t="str">
        <f t="shared" si="85"/>
        <v/>
      </c>
      <c r="L171" s="407"/>
      <c r="M171" s="281"/>
      <c r="N171" s="366"/>
      <c r="O171" s="367" t="str">
        <f t="shared" si="91"/>
        <v/>
      </c>
      <c r="P171" s="366"/>
      <c r="Q171" s="395" t="str">
        <f t="shared" si="92"/>
        <v/>
      </c>
      <c r="R171" s="366"/>
      <c r="S171" s="396" t="str">
        <f t="shared" si="93"/>
        <v/>
      </c>
      <c r="T171" s="397">
        <f ca="1">SUMIF($N$8:S$9,"QUANT.",N171:S171)</f>
        <v>0</v>
      </c>
      <c r="U171" s="398">
        <f ca="1" t="shared" si="86"/>
        <v>0</v>
      </c>
      <c r="V171" s="399" t="str">
        <f ca="1" t="shared" si="88"/>
        <v/>
      </c>
      <c r="W171" s="400">
        <f ca="1" t="shared" si="94"/>
        <v>0</v>
      </c>
      <c r="X171" s="400" t="e">
        <f ca="1" t="shared" si="95"/>
        <v>#VALUE!</v>
      </c>
      <c r="Y171" s="281"/>
      <c r="Z171" s="281"/>
      <c r="AA171" s="281"/>
      <c r="AB171" s="281"/>
      <c r="AC171" s="281"/>
      <c r="AD171" s="281"/>
      <c r="AE171" s="281"/>
      <c r="AF171" s="281"/>
      <c r="AG171" s="281"/>
      <c r="AH171" s="281"/>
      <c r="AI171" s="281"/>
      <c r="AJ171" s="283">
        <f t="shared" si="80"/>
        <v>0</v>
      </c>
      <c r="AK171" s="283">
        <v>0</v>
      </c>
    </row>
    <row r="172" s="232" customFormat="1" customHeight="1" spans="1:37">
      <c r="A172" s="402"/>
      <c r="B172" s="403"/>
      <c r="C172" s="404" t="str">
        <f>IF($B172="","",IFERROR(VLOOKUP($B172,#REF!,2,0),IFERROR(VLOOKUP($B172,#REF!,2,0),"")))</f>
        <v/>
      </c>
      <c r="D172" s="405" t="str">
        <f>IF($B172="","",IFERROR(VLOOKUP($B172,#REF!,3,0),IFERROR(VLOOKUP($B172,#REF!,3,0),"")))</f>
        <v/>
      </c>
      <c r="E172" s="406"/>
      <c r="F172" s="407" t="str">
        <f>IF($B172="","",IFERROR(VLOOKUP($B172,#REF!,4,0),IFERROR(VLOOKUP($B172,#REF!,6,0),"")))</f>
        <v/>
      </c>
      <c r="G172" s="407" t="str">
        <f>IF($B172="","",IFERROR(VLOOKUP($B172,#REF!,5,0),IFERROR(VLOOKUP($B172,#REF!,7,0),"")))</f>
        <v/>
      </c>
      <c r="H172" s="407" t="str">
        <f t="shared" si="87"/>
        <v/>
      </c>
      <c r="I172" s="407" t="str">
        <f t="shared" si="89"/>
        <v/>
      </c>
      <c r="J172" s="407" t="str">
        <f t="shared" si="90"/>
        <v/>
      </c>
      <c r="K172" s="407" t="str">
        <f t="shared" si="85"/>
        <v/>
      </c>
      <c r="L172" s="407"/>
      <c r="M172" s="281"/>
      <c r="N172" s="366"/>
      <c r="O172" s="367" t="str">
        <f t="shared" si="91"/>
        <v/>
      </c>
      <c r="P172" s="366"/>
      <c r="Q172" s="395" t="str">
        <f t="shared" si="92"/>
        <v/>
      </c>
      <c r="R172" s="366"/>
      <c r="S172" s="396" t="str">
        <f t="shared" si="93"/>
        <v/>
      </c>
      <c r="T172" s="397">
        <f ca="1">SUMIF($N$8:S$9,"QUANT.",N172:S172)</f>
        <v>0</v>
      </c>
      <c r="U172" s="398">
        <f ca="1" t="shared" si="86"/>
        <v>0</v>
      </c>
      <c r="V172" s="399" t="str">
        <f ca="1" t="shared" si="88"/>
        <v/>
      </c>
      <c r="W172" s="400">
        <f ca="1" t="shared" si="94"/>
        <v>0</v>
      </c>
      <c r="X172" s="400" t="e">
        <f ca="1" t="shared" si="95"/>
        <v>#VALUE!</v>
      </c>
      <c r="Y172" s="281"/>
      <c r="Z172" s="281"/>
      <c r="AA172" s="281"/>
      <c r="AB172" s="281"/>
      <c r="AC172" s="281"/>
      <c r="AD172" s="281"/>
      <c r="AE172" s="281"/>
      <c r="AF172" s="281"/>
      <c r="AG172" s="281"/>
      <c r="AH172" s="281"/>
      <c r="AI172" s="281"/>
      <c r="AJ172" s="283">
        <f t="shared" si="80"/>
        <v>0</v>
      </c>
      <c r="AK172" s="283">
        <v>0</v>
      </c>
    </row>
    <row r="173" s="232" customFormat="1" customHeight="1" spans="1:37">
      <c r="A173" s="402"/>
      <c r="B173" s="403"/>
      <c r="C173" s="404" t="str">
        <f>IF($B173="","",IFERROR(VLOOKUP($B173,#REF!,2,0),IFERROR(VLOOKUP($B173,#REF!,2,0),"")))</f>
        <v/>
      </c>
      <c r="D173" s="405" t="str">
        <f>IF($B173="","",IFERROR(VLOOKUP($B173,#REF!,3,0),IFERROR(VLOOKUP($B173,#REF!,3,0),"")))</f>
        <v/>
      </c>
      <c r="E173" s="406"/>
      <c r="F173" s="407" t="str">
        <f>IF($B173="","",IFERROR(VLOOKUP($B173,#REF!,4,0),IFERROR(VLOOKUP($B173,#REF!,6,0),"")))</f>
        <v/>
      </c>
      <c r="G173" s="407" t="str">
        <f>IF($B173="","",IFERROR(VLOOKUP($B173,#REF!,5,0),IFERROR(VLOOKUP($B173,#REF!,7,0),"")))</f>
        <v/>
      </c>
      <c r="H173" s="407" t="str">
        <f t="shared" si="87"/>
        <v/>
      </c>
      <c r="I173" s="407" t="str">
        <f t="shared" si="89"/>
        <v/>
      </c>
      <c r="J173" s="407" t="str">
        <f t="shared" si="90"/>
        <v/>
      </c>
      <c r="K173" s="407" t="str">
        <f t="shared" si="85"/>
        <v/>
      </c>
      <c r="L173" s="407"/>
      <c r="M173" s="281"/>
      <c r="N173" s="366"/>
      <c r="O173" s="367" t="str">
        <f t="shared" si="91"/>
        <v/>
      </c>
      <c r="P173" s="366"/>
      <c r="Q173" s="395" t="str">
        <f t="shared" si="92"/>
        <v/>
      </c>
      <c r="R173" s="366"/>
      <c r="S173" s="396" t="str">
        <f t="shared" si="93"/>
        <v/>
      </c>
      <c r="T173" s="397">
        <f ca="1">SUMIF($N$8:S$9,"QUANT.",N173:S173)</f>
        <v>0</v>
      </c>
      <c r="U173" s="398">
        <f ca="1" t="shared" si="86"/>
        <v>0</v>
      </c>
      <c r="V173" s="399" t="str">
        <f ca="1" t="shared" si="88"/>
        <v/>
      </c>
      <c r="W173" s="400">
        <f ca="1" t="shared" si="94"/>
        <v>0</v>
      </c>
      <c r="X173" s="400" t="e">
        <f ca="1" t="shared" si="95"/>
        <v>#VALUE!</v>
      </c>
      <c r="Y173" s="281"/>
      <c r="Z173" s="281"/>
      <c r="AA173" s="281"/>
      <c r="AB173" s="281"/>
      <c r="AC173" s="281"/>
      <c r="AD173" s="281"/>
      <c r="AE173" s="281"/>
      <c r="AF173" s="281"/>
      <c r="AG173" s="281"/>
      <c r="AH173" s="281"/>
      <c r="AI173" s="281"/>
      <c r="AJ173" s="283">
        <f t="shared" si="80"/>
        <v>0</v>
      </c>
      <c r="AK173" s="283">
        <v>0</v>
      </c>
    </row>
    <row r="174" s="232" customFormat="1" customHeight="1" spans="1:37">
      <c r="A174" s="402"/>
      <c r="B174" s="403"/>
      <c r="C174" s="404" t="str">
        <f>IF($B174="","",IFERROR(VLOOKUP($B174,#REF!,2,0),IFERROR(VLOOKUP($B174,#REF!,2,0),"")))</f>
        <v/>
      </c>
      <c r="D174" s="405" t="str">
        <f>IF($B174="","",IFERROR(VLOOKUP($B174,#REF!,3,0),IFERROR(VLOOKUP($B174,#REF!,3,0),"")))</f>
        <v/>
      </c>
      <c r="E174" s="406"/>
      <c r="F174" s="407" t="str">
        <f>IF($B174="","",IFERROR(VLOOKUP($B174,#REF!,4,0),IFERROR(VLOOKUP($B174,#REF!,6,0),"")))</f>
        <v/>
      </c>
      <c r="G174" s="407" t="str">
        <f>IF($B174="","",IFERROR(VLOOKUP($B174,#REF!,5,0),IFERROR(VLOOKUP($B174,#REF!,7,0),"")))</f>
        <v/>
      </c>
      <c r="H174" s="407" t="str">
        <f t="shared" si="87"/>
        <v/>
      </c>
      <c r="I174" s="407" t="str">
        <f t="shared" si="89"/>
        <v/>
      </c>
      <c r="J174" s="407" t="str">
        <f t="shared" si="90"/>
        <v/>
      </c>
      <c r="K174" s="407" t="str">
        <f t="shared" si="85"/>
        <v/>
      </c>
      <c r="L174" s="407"/>
      <c r="M174" s="281"/>
      <c r="N174" s="366"/>
      <c r="O174" s="367" t="str">
        <f t="shared" si="91"/>
        <v/>
      </c>
      <c r="P174" s="366"/>
      <c r="Q174" s="395" t="str">
        <f t="shared" si="92"/>
        <v/>
      </c>
      <c r="R174" s="366"/>
      <c r="S174" s="396" t="str">
        <f t="shared" si="93"/>
        <v/>
      </c>
      <c r="T174" s="397">
        <f ca="1">SUMIF($N$8:S$9,"QUANT.",N174:S174)</f>
        <v>0</v>
      </c>
      <c r="U174" s="398">
        <f ca="1" t="shared" si="86"/>
        <v>0</v>
      </c>
      <c r="V174" s="399" t="str">
        <f ca="1" t="shared" si="88"/>
        <v/>
      </c>
      <c r="W174" s="400">
        <f ca="1" t="shared" si="94"/>
        <v>0</v>
      </c>
      <c r="X174" s="400" t="e">
        <f ca="1" t="shared" si="95"/>
        <v>#VALUE!</v>
      </c>
      <c r="Y174" s="281"/>
      <c r="Z174" s="281"/>
      <c r="AA174" s="281"/>
      <c r="AB174" s="281"/>
      <c r="AC174" s="281"/>
      <c r="AD174" s="281"/>
      <c r="AE174" s="281"/>
      <c r="AF174" s="281"/>
      <c r="AG174" s="281"/>
      <c r="AH174" s="281"/>
      <c r="AI174" s="281"/>
      <c r="AJ174" s="283">
        <f t="shared" si="80"/>
        <v>0</v>
      </c>
      <c r="AK174" s="283">
        <v>0</v>
      </c>
    </row>
    <row r="175" s="232" customFormat="1" customHeight="1" spans="1:37">
      <c r="A175" s="402"/>
      <c r="B175" s="403"/>
      <c r="C175" s="404" t="str">
        <f>IF($B175="","",IFERROR(VLOOKUP($B175,#REF!,2,0),IFERROR(VLOOKUP($B175,#REF!,2,0),"")))</f>
        <v/>
      </c>
      <c r="D175" s="405" t="str">
        <f>IF($B175="","",IFERROR(VLOOKUP($B175,#REF!,3,0),IFERROR(VLOOKUP($B175,#REF!,3,0),"")))</f>
        <v/>
      </c>
      <c r="E175" s="406"/>
      <c r="F175" s="407" t="str">
        <f>IF($B175="","",IFERROR(VLOOKUP($B175,#REF!,4,0),IFERROR(VLOOKUP($B175,#REF!,6,0),"")))</f>
        <v/>
      </c>
      <c r="G175" s="407" t="str">
        <f>IF($B175="","",IFERROR(VLOOKUP($B175,#REF!,5,0),IFERROR(VLOOKUP($B175,#REF!,7,0),"")))</f>
        <v/>
      </c>
      <c r="H175" s="407" t="str">
        <f t="shared" si="87"/>
        <v/>
      </c>
      <c r="I175" s="407" t="str">
        <f t="shared" si="89"/>
        <v/>
      </c>
      <c r="J175" s="407" t="str">
        <f t="shared" si="90"/>
        <v/>
      </c>
      <c r="K175" s="407" t="str">
        <f t="shared" si="85"/>
        <v/>
      </c>
      <c r="L175" s="407"/>
      <c r="M175" s="281"/>
      <c r="N175" s="366"/>
      <c r="O175" s="367" t="str">
        <f t="shared" si="91"/>
        <v/>
      </c>
      <c r="P175" s="366"/>
      <c r="Q175" s="395" t="str">
        <f t="shared" si="92"/>
        <v/>
      </c>
      <c r="R175" s="366"/>
      <c r="S175" s="396" t="str">
        <f t="shared" si="93"/>
        <v/>
      </c>
      <c r="T175" s="397">
        <f ca="1">SUMIF($N$8:S$9,"QUANT.",N175:S175)</f>
        <v>0</v>
      </c>
      <c r="U175" s="398">
        <f ca="1" t="shared" si="86"/>
        <v>0</v>
      </c>
      <c r="V175" s="399" t="str">
        <f ca="1" t="shared" si="88"/>
        <v/>
      </c>
      <c r="W175" s="400">
        <f ca="1" t="shared" si="94"/>
        <v>0</v>
      </c>
      <c r="X175" s="400" t="e">
        <f ca="1" t="shared" si="95"/>
        <v>#VALUE!</v>
      </c>
      <c r="Y175" s="281"/>
      <c r="Z175" s="281"/>
      <c r="AA175" s="281"/>
      <c r="AB175" s="281"/>
      <c r="AC175" s="281"/>
      <c r="AD175" s="281"/>
      <c r="AE175" s="281"/>
      <c r="AF175" s="281"/>
      <c r="AG175" s="281"/>
      <c r="AH175" s="281"/>
      <c r="AI175" s="281"/>
      <c r="AJ175" s="283">
        <f t="shared" si="80"/>
        <v>0</v>
      </c>
      <c r="AK175" s="283">
        <v>0</v>
      </c>
    </row>
    <row r="176" s="232" customFormat="1" customHeight="1" spans="1:37">
      <c r="A176" s="402"/>
      <c r="B176" s="403"/>
      <c r="C176" s="404" t="str">
        <f>IF($B176="","",IFERROR(VLOOKUP($B176,#REF!,2,0),IFERROR(VLOOKUP($B176,#REF!,2,0),"")))</f>
        <v/>
      </c>
      <c r="D176" s="405" t="str">
        <f>IF($B176="","",IFERROR(VLOOKUP($B176,#REF!,3,0),IFERROR(VLOOKUP($B176,#REF!,3,0),"")))</f>
        <v/>
      </c>
      <c r="E176" s="406"/>
      <c r="F176" s="407" t="str">
        <f>IF($B176="","",IFERROR(VLOOKUP($B176,#REF!,4,0),IFERROR(VLOOKUP($B176,#REF!,6,0),"")))</f>
        <v/>
      </c>
      <c r="G176" s="407" t="str">
        <f>IF($B176="","",IFERROR(VLOOKUP($B176,#REF!,5,0),IFERROR(VLOOKUP($B176,#REF!,7,0),"")))</f>
        <v/>
      </c>
      <c r="H176" s="407" t="str">
        <f t="shared" si="87"/>
        <v/>
      </c>
      <c r="I176" s="407" t="str">
        <f t="shared" si="89"/>
        <v/>
      </c>
      <c r="J176" s="407" t="str">
        <f t="shared" si="90"/>
        <v/>
      </c>
      <c r="K176" s="407" t="str">
        <f t="shared" si="85"/>
        <v/>
      </c>
      <c r="L176" s="407"/>
      <c r="M176" s="281"/>
      <c r="N176" s="366"/>
      <c r="O176" s="367" t="str">
        <f t="shared" si="91"/>
        <v/>
      </c>
      <c r="P176" s="366"/>
      <c r="Q176" s="395" t="str">
        <f t="shared" si="92"/>
        <v/>
      </c>
      <c r="R176" s="366"/>
      <c r="S176" s="396" t="str">
        <f t="shared" si="93"/>
        <v/>
      </c>
      <c r="T176" s="397">
        <f ca="1">SUMIF($N$8:S$9,"QUANT.",N176:S176)</f>
        <v>0</v>
      </c>
      <c r="U176" s="398">
        <f ca="1" t="shared" si="86"/>
        <v>0</v>
      </c>
      <c r="V176" s="399" t="str">
        <f ca="1" t="shared" si="88"/>
        <v/>
      </c>
      <c r="W176" s="400">
        <f ca="1" t="shared" si="94"/>
        <v>0</v>
      </c>
      <c r="X176" s="400" t="e">
        <f ca="1" t="shared" si="95"/>
        <v>#VALUE!</v>
      </c>
      <c r="Y176" s="281"/>
      <c r="Z176" s="281"/>
      <c r="AA176" s="281"/>
      <c r="AB176" s="281"/>
      <c r="AC176" s="281"/>
      <c r="AD176" s="281"/>
      <c r="AE176" s="281"/>
      <c r="AF176" s="281"/>
      <c r="AG176" s="281"/>
      <c r="AH176" s="281"/>
      <c r="AI176" s="281"/>
      <c r="AJ176" s="283">
        <f t="shared" si="80"/>
        <v>0</v>
      </c>
      <c r="AK176" s="283">
        <v>0</v>
      </c>
    </row>
    <row r="177" s="232" customFormat="1" customHeight="1" spans="1:37">
      <c r="A177" s="402"/>
      <c r="B177" s="403"/>
      <c r="C177" s="404" t="str">
        <f>IF($B177="","",IFERROR(VLOOKUP($B177,#REF!,2,0),IFERROR(VLOOKUP($B177,#REF!,2,0),"")))</f>
        <v/>
      </c>
      <c r="D177" s="405" t="str">
        <f>IF($B177="","",IFERROR(VLOOKUP($B177,#REF!,3,0),IFERROR(VLOOKUP($B177,#REF!,3,0),"")))</f>
        <v/>
      </c>
      <c r="E177" s="406"/>
      <c r="F177" s="407" t="str">
        <f>IF($B177="","",IFERROR(VLOOKUP($B177,#REF!,4,0),IFERROR(VLOOKUP($B177,#REF!,6,0),"")))</f>
        <v/>
      </c>
      <c r="G177" s="407" t="str">
        <f>IF($B177="","",IFERROR(VLOOKUP($B177,#REF!,5,0),IFERROR(VLOOKUP($B177,#REF!,7,0),"")))</f>
        <v/>
      </c>
      <c r="H177" s="407" t="str">
        <f t="shared" si="87"/>
        <v/>
      </c>
      <c r="I177" s="407" t="str">
        <f t="shared" si="89"/>
        <v/>
      </c>
      <c r="J177" s="407" t="str">
        <f t="shared" si="90"/>
        <v/>
      </c>
      <c r="K177" s="407" t="str">
        <f t="shared" si="85"/>
        <v/>
      </c>
      <c r="L177" s="407"/>
      <c r="M177" s="281"/>
      <c r="N177" s="366"/>
      <c r="O177" s="367" t="str">
        <f t="shared" si="91"/>
        <v/>
      </c>
      <c r="P177" s="366"/>
      <c r="Q177" s="395" t="str">
        <f t="shared" si="92"/>
        <v/>
      </c>
      <c r="R177" s="366"/>
      <c r="S177" s="396" t="str">
        <f t="shared" si="93"/>
        <v/>
      </c>
      <c r="T177" s="397">
        <f ca="1">SUMIF($N$8:S$9,"QUANT.",N177:S177)</f>
        <v>0</v>
      </c>
      <c r="U177" s="398">
        <f ca="1" t="shared" si="86"/>
        <v>0</v>
      </c>
      <c r="V177" s="399" t="str">
        <f ca="1" t="shared" si="88"/>
        <v/>
      </c>
      <c r="W177" s="400">
        <f ca="1" t="shared" si="94"/>
        <v>0</v>
      </c>
      <c r="X177" s="400" t="e">
        <f ca="1" t="shared" si="95"/>
        <v>#VALUE!</v>
      </c>
      <c r="Y177" s="281"/>
      <c r="Z177" s="281"/>
      <c r="AA177" s="281"/>
      <c r="AB177" s="281"/>
      <c r="AC177" s="281"/>
      <c r="AD177" s="281"/>
      <c r="AE177" s="281"/>
      <c r="AF177" s="281"/>
      <c r="AG177" s="281"/>
      <c r="AH177" s="281"/>
      <c r="AI177" s="281"/>
      <c r="AJ177" s="283">
        <f t="shared" si="80"/>
        <v>0</v>
      </c>
      <c r="AK177" s="283">
        <v>0</v>
      </c>
    </row>
    <row r="178" s="232" customFormat="1" customHeight="1" spans="1:37">
      <c r="A178" s="402"/>
      <c r="B178" s="403"/>
      <c r="C178" s="404" t="str">
        <f>IF($B178="","",IFERROR(VLOOKUP($B178,#REF!,2,0),IFERROR(VLOOKUP($B178,#REF!,2,0),"")))</f>
        <v/>
      </c>
      <c r="D178" s="405" t="str">
        <f>IF($B178="","",IFERROR(VLOOKUP($B178,#REF!,3,0),IFERROR(VLOOKUP($B178,#REF!,3,0),"")))</f>
        <v/>
      </c>
      <c r="E178" s="406"/>
      <c r="F178" s="407" t="str">
        <f>IF($B178="","",IFERROR(VLOOKUP($B178,#REF!,4,0),IFERROR(VLOOKUP($B178,#REF!,6,0),"")))</f>
        <v/>
      </c>
      <c r="G178" s="407" t="str">
        <f>IF($B178="","",IFERROR(VLOOKUP($B178,#REF!,5,0),IFERROR(VLOOKUP($B178,#REF!,7,0),"")))</f>
        <v/>
      </c>
      <c r="H178" s="407" t="str">
        <f t="shared" si="87"/>
        <v/>
      </c>
      <c r="I178" s="407" t="str">
        <f t="shared" si="89"/>
        <v/>
      </c>
      <c r="J178" s="407" t="str">
        <f t="shared" si="90"/>
        <v/>
      </c>
      <c r="K178" s="407" t="str">
        <f t="shared" si="85"/>
        <v/>
      </c>
      <c r="L178" s="407"/>
      <c r="M178" s="281"/>
      <c r="N178" s="366"/>
      <c r="O178" s="367" t="str">
        <f t="shared" si="91"/>
        <v/>
      </c>
      <c r="P178" s="366"/>
      <c r="Q178" s="395" t="str">
        <f t="shared" si="92"/>
        <v/>
      </c>
      <c r="R178" s="366"/>
      <c r="S178" s="396" t="str">
        <f t="shared" si="93"/>
        <v/>
      </c>
      <c r="T178" s="397">
        <f ca="1">SUMIF($N$8:S$9,"QUANT.",N178:S178)</f>
        <v>0</v>
      </c>
      <c r="U178" s="398">
        <f ca="1" t="shared" si="86"/>
        <v>0</v>
      </c>
      <c r="V178" s="399" t="str">
        <f ca="1" t="shared" si="88"/>
        <v/>
      </c>
      <c r="W178" s="400">
        <f ca="1" t="shared" si="94"/>
        <v>0</v>
      </c>
      <c r="X178" s="400" t="e">
        <f ca="1" t="shared" si="95"/>
        <v>#VALUE!</v>
      </c>
      <c r="Y178" s="281"/>
      <c r="Z178" s="281"/>
      <c r="AA178" s="281"/>
      <c r="AB178" s="281"/>
      <c r="AC178" s="281"/>
      <c r="AD178" s="281"/>
      <c r="AE178" s="281"/>
      <c r="AF178" s="281"/>
      <c r="AG178" s="281"/>
      <c r="AH178" s="281"/>
      <c r="AI178" s="281"/>
      <c r="AJ178" s="283">
        <f t="shared" si="80"/>
        <v>0</v>
      </c>
      <c r="AK178" s="283">
        <v>0</v>
      </c>
    </row>
    <row r="179" s="232" customFormat="1" customHeight="1" spans="1:37">
      <c r="A179" s="402"/>
      <c r="B179" s="403"/>
      <c r="C179" s="404" t="str">
        <f>IF($B179="","",IFERROR(VLOOKUP($B179,#REF!,2,0),IFERROR(VLOOKUP($B179,#REF!,2,0),"")))</f>
        <v/>
      </c>
      <c r="D179" s="405" t="str">
        <f>IF($B179="","",IFERROR(VLOOKUP($B179,#REF!,3,0),IFERROR(VLOOKUP($B179,#REF!,3,0),"")))</f>
        <v/>
      </c>
      <c r="E179" s="406"/>
      <c r="F179" s="407" t="str">
        <f>IF($B179="","",IFERROR(VLOOKUP($B179,#REF!,4,0),IFERROR(VLOOKUP($B179,#REF!,6,0),"")))</f>
        <v/>
      </c>
      <c r="G179" s="407" t="str">
        <f>IF($B179="","",IFERROR(VLOOKUP($B179,#REF!,5,0),IFERROR(VLOOKUP($B179,#REF!,7,0),"")))</f>
        <v/>
      </c>
      <c r="H179" s="407" t="str">
        <f t="shared" si="87"/>
        <v/>
      </c>
      <c r="I179" s="407" t="str">
        <f t="shared" si="89"/>
        <v/>
      </c>
      <c r="J179" s="407" t="str">
        <f t="shared" si="90"/>
        <v/>
      </c>
      <c r="K179" s="407" t="str">
        <f t="shared" si="85"/>
        <v/>
      </c>
      <c r="L179" s="407"/>
      <c r="M179" s="281"/>
      <c r="N179" s="366"/>
      <c r="O179" s="367" t="str">
        <f t="shared" si="91"/>
        <v/>
      </c>
      <c r="P179" s="366"/>
      <c r="Q179" s="395" t="str">
        <f t="shared" si="92"/>
        <v/>
      </c>
      <c r="R179" s="366"/>
      <c r="S179" s="396" t="str">
        <f t="shared" si="93"/>
        <v/>
      </c>
      <c r="T179" s="397">
        <f ca="1">SUMIF($N$8:S$9,"QUANT.",N179:S179)</f>
        <v>0</v>
      </c>
      <c r="U179" s="398">
        <f ca="1" t="shared" si="86"/>
        <v>0</v>
      </c>
      <c r="V179" s="399" t="str">
        <f ca="1" t="shared" si="88"/>
        <v/>
      </c>
      <c r="W179" s="400">
        <f ca="1" t="shared" si="94"/>
        <v>0</v>
      </c>
      <c r="X179" s="400" t="e">
        <f ca="1" t="shared" si="95"/>
        <v>#VALUE!</v>
      </c>
      <c r="Y179" s="281"/>
      <c r="Z179" s="281"/>
      <c r="AA179" s="281"/>
      <c r="AB179" s="281"/>
      <c r="AC179" s="281"/>
      <c r="AD179" s="281"/>
      <c r="AE179" s="281"/>
      <c r="AF179" s="281"/>
      <c r="AG179" s="281"/>
      <c r="AH179" s="281"/>
      <c r="AI179" s="281"/>
      <c r="AJ179" s="283">
        <f t="shared" si="80"/>
        <v>0</v>
      </c>
      <c r="AK179" s="283">
        <v>0</v>
      </c>
    </row>
    <row r="180" s="232" customFormat="1" customHeight="1" spans="1:37">
      <c r="A180" s="402"/>
      <c r="B180" s="403"/>
      <c r="C180" s="404" t="str">
        <f>IF($B180="","",IFERROR(VLOOKUP($B180,#REF!,2,0),IFERROR(VLOOKUP($B180,#REF!,2,0),"")))</f>
        <v/>
      </c>
      <c r="D180" s="405" t="str">
        <f>IF($B180="","",IFERROR(VLOOKUP($B180,#REF!,3,0),IFERROR(VLOOKUP($B180,#REF!,3,0),"")))</f>
        <v/>
      </c>
      <c r="E180" s="406"/>
      <c r="F180" s="407" t="str">
        <f>IF($B180="","",IFERROR(VLOOKUP($B180,#REF!,4,0),IFERROR(VLOOKUP($B180,#REF!,6,0),"")))</f>
        <v/>
      </c>
      <c r="G180" s="407" t="str">
        <f>IF($B180="","",IFERROR(VLOOKUP($B180,#REF!,5,0),IFERROR(VLOOKUP($B180,#REF!,7,0),"")))</f>
        <v/>
      </c>
      <c r="H180" s="407" t="str">
        <f t="shared" si="87"/>
        <v/>
      </c>
      <c r="I180" s="407" t="str">
        <f t="shared" si="89"/>
        <v/>
      </c>
      <c r="J180" s="407" t="str">
        <f t="shared" si="90"/>
        <v/>
      </c>
      <c r="K180" s="407" t="str">
        <f t="shared" si="85"/>
        <v/>
      </c>
      <c r="L180" s="407"/>
      <c r="M180" s="281"/>
      <c r="N180" s="366"/>
      <c r="O180" s="367" t="str">
        <f t="shared" si="91"/>
        <v/>
      </c>
      <c r="P180" s="366"/>
      <c r="Q180" s="395" t="str">
        <f t="shared" si="92"/>
        <v/>
      </c>
      <c r="R180" s="366"/>
      <c r="S180" s="396" t="str">
        <f t="shared" si="93"/>
        <v/>
      </c>
      <c r="T180" s="397">
        <f ca="1">SUMIF($N$8:S$9,"QUANT.",N180:S180)</f>
        <v>0</v>
      </c>
      <c r="U180" s="398">
        <f ca="1" t="shared" si="86"/>
        <v>0</v>
      </c>
      <c r="V180" s="399" t="str">
        <f ca="1" t="shared" si="88"/>
        <v/>
      </c>
      <c r="W180" s="400">
        <f ca="1" t="shared" si="94"/>
        <v>0</v>
      </c>
      <c r="X180" s="400" t="e">
        <f ca="1" t="shared" si="95"/>
        <v>#VALUE!</v>
      </c>
      <c r="Y180" s="281"/>
      <c r="Z180" s="281"/>
      <c r="AA180" s="281"/>
      <c r="AB180" s="281"/>
      <c r="AC180" s="281"/>
      <c r="AD180" s="281"/>
      <c r="AE180" s="281"/>
      <c r="AF180" s="281"/>
      <c r="AG180" s="281"/>
      <c r="AH180" s="281"/>
      <c r="AI180" s="281"/>
      <c r="AJ180" s="283">
        <f t="shared" si="80"/>
        <v>0</v>
      </c>
      <c r="AK180" s="283">
        <v>0</v>
      </c>
    </row>
    <row r="181" s="232" customFormat="1" customHeight="1" spans="1:37">
      <c r="A181" s="402"/>
      <c r="B181" s="403"/>
      <c r="C181" s="404" t="str">
        <f>IF($B181="","",IFERROR(VLOOKUP($B181,#REF!,2,0),IFERROR(VLOOKUP($B181,#REF!,2,0),"")))</f>
        <v/>
      </c>
      <c r="D181" s="405" t="str">
        <f>IF($B181="","",IFERROR(VLOOKUP($B181,#REF!,3,0),IFERROR(VLOOKUP($B181,#REF!,3,0),"")))</f>
        <v/>
      </c>
      <c r="E181" s="406"/>
      <c r="F181" s="407" t="str">
        <f>IF($B181="","",IFERROR(VLOOKUP($B181,#REF!,4,0),IFERROR(VLOOKUP($B181,#REF!,6,0),"")))</f>
        <v/>
      </c>
      <c r="G181" s="407" t="str">
        <f>IF($B181="","",IFERROR(VLOOKUP($B181,#REF!,5,0),IFERROR(VLOOKUP($B181,#REF!,7,0),"")))</f>
        <v/>
      </c>
      <c r="H181" s="407" t="str">
        <f t="shared" si="87"/>
        <v/>
      </c>
      <c r="I181" s="407" t="str">
        <f t="shared" si="89"/>
        <v/>
      </c>
      <c r="J181" s="407" t="str">
        <f t="shared" si="90"/>
        <v/>
      </c>
      <c r="K181" s="407" t="str">
        <f t="shared" si="85"/>
        <v/>
      </c>
      <c r="L181" s="407"/>
      <c r="M181" s="281"/>
      <c r="N181" s="366"/>
      <c r="O181" s="367" t="str">
        <f t="shared" si="91"/>
        <v/>
      </c>
      <c r="P181" s="366"/>
      <c r="Q181" s="395" t="str">
        <f t="shared" si="92"/>
        <v/>
      </c>
      <c r="R181" s="366"/>
      <c r="S181" s="396" t="str">
        <f t="shared" si="93"/>
        <v/>
      </c>
      <c r="T181" s="397">
        <f ca="1">SUMIF($N$8:S$9,"QUANT.",N181:S181)</f>
        <v>0</v>
      </c>
      <c r="U181" s="398">
        <f ca="1" t="shared" si="86"/>
        <v>0</v>
      </c>
      <c r="V181" s="399" t="str">
        <f ca="1" t="shared" si="88"/>
        <v/>
      </c>
      <c r="W181" s="400">
        <f ca="1" t="shared" si="94"/>
        <v>0</v>
      </c>
      <c r="X181" s="400" t="e">
        <f ca="1" t="shared" si="95"/>
        <v>#VALUE!</v>
      </c>
      <c r="Y181" s="281"/>
      <c r="Z181" s="281"/>
      <c r="AA181" s="281"/>
      <c r="AB181" s="281"/>
      <c r="AC181" s="281"/>
      <c r="AD181" s="281"/>
      <c r="AE181" s="281"/>
      <c r="AF181" s="281"/>
      <c r="AG181" s="281"/>
      <c r="AH181" s="281"/>
      <c r="AI181" s="281"/>
      <c r="AJ181" s="283">
        <f t="shared" ref="AJ181:AJ244" si="96">B181-AK181</f>
        <v>0</v>
      </c>
      <c r="AK181" s="283">
        <v>0</v>
      </c>
    </row>
    <row r="182" s="232" customFormat="1" customHeight="1" spans="1:37">
      <c r="A182" s="402"/>
      <c r="B182" s="403"/>
      <c r="C182" s="404" t="str">
        <f>IF($B182="","",IFERROR(VLOOKUP($B182,#REF!,2,0),IFERROR(VLOOKUP($B182,#REF!,2,0),"")))</f>
        <v/>
      </c>
      <c r="D182" s="405" t="str">
        <f>IF($B182="","",IFERROR(VLOOKUP($B182,#REF!,3,0),IFERROR(VLOOKUP($B182,#REF!,3,0),"")))</f>
        <v/>
      </c>
      <c r="E182" s="406"/>
      <c r="F182" s="407" t="str">
        <f>IF($B182="","",IFERROR(VLOOKUP($B182,#REF!,4,0),IFERROR(VLOOKUP($B182,#REF!,6,0),"")))</f>
        <v/>
      </c>
      <c r="G182" s="407" t="str">
        <f>IF($B182="","",IFERROR(VLOOKUP($B182,#REF!,5,0),IFERROR(VLOOKUP($B182,#REF!,7,0),"")))</f>
        <v/>
      </c>
      <c r="H182" s="407" t="str">
        <f t="shared" si="87"/>
        <v/>
      </c>
      <c r="I182" s="407" t="str">
        <f t="shared" si="89"/>
        <v/>
      </c>
      <c r="J182" s="407" t="str">
        <f t="shared" si="90"/>
        <v/>
      </c>
      <c r="K182" s="407" t="str">
        <f t="shared" si="85"/>
        <v/>
      </c>
      <c r="L182" s="407"/>
      <c r="M182" s="281"/>
      <c r="N182" s="366"/>
      <c r="O182" s="367" t="str">
        <f t="shared" si="91"/>
        <v/>
      </c>
      <c r="P182" s="366"/>
      <c r="Q182" s="395" t="str">
        <f t="shared" si="92"/>
        <v/>
      </c>
      <c r="R182" s="366"/>
      <c r="S182" s="396" t="str">
        <f t="shared" si="93"/>
        <v/>
      </c>
      <c r="T182" s="397">
        <f ca="1">SUMIF($N$8:S$9,"QUANT.",N182:S182)</f>
        <v>0</v>
      </c>
      <c r="U182" s="398">
        <f ca="1" t="shared" si="86"/>
        <v>0</v>
      </c>
      <c r="V182" s="399" t="str">
        <f ca="1" t="shared" si="88"/>
        <v/>
      </c>
      <c r="W182" s="400">
        <f ca="1" t="shared" si="94"/>
        <v>0</v>
      </c>
      <c r="X182" s="400" t="e">
        <f ca="1" t="shared" si="95"/>
        <v>#VALUE!</v>
      </c>
      <c r="Y182" s="281"/>
      <c r="Z182" s="281"/>
      <c r="AA182" s="281"/>
      <c r="AB182" s="281"/>
      <c r="AC182" s="281"/>
      <c r="AD182" s="281"/>
      <c r="AE182" s="281"/>
      <c r="AF182" s="281"/>
      <c r="AG182" s="281"/>
      <c r="AH182" s="281"/>
      <c r="AI182" s="281"/>
      <c r="AJ182" s="283">
        <f t="shared" si="96"/>
        <v>0</v>
      </c>
      <c r="AK182" s="283">
        <v>0</v>
      </c>
    </row>
    <row r="183" s="232" customFormat="1" customHeight="1" spans="1:37">
      <c r="A183" s="402"/>
      <c r="B183" s="403"/>
      <c r="C183" s="404" t="str">
        <f>IF($B183="","",IFERROR(VLOOKUP($B183,#REF!,2,0),IFERROR(VLOOKUP($B183,#REF!,2,0),"")))</f>
        <v/>
      </c>
      <c r="D183" s="405" t="str">
        <f>IF($B183="","",IFERROR(VLOOKUP($B183,#REF!,3,0),IFERROR(VLOOKUP($B183,#REF!,3,0),"")))</f>
        <v/>
      </c>
      <c r="E183" s="406"/>
      <c r="F183" s="407" t="str">
        <f>IF($B183="","",IFERROR(VLOOKUP($B183,#REF!,4,0),IFERROR(VLOOKUP($B183,#REF!,6,0),"")))</f>
        <v/>
      </c>
      <c r="G183" s="407" t="str">
        <f>IF($B183="","",IFERROR(VLOOKUP($B183,#REF!,5,0),IFERROR(VLOOKUP($B183,#REF!,7,0),"")))</f>
        <v/>
      </c>
      <c r="H183" s="407" t="str">
        <f t="shared" si="87"/>
        <v/>
      </c>
      <c r="I183" s="407" t="str">
        <f t="shared" si="89"/>
        <v/>
      </c>
      <c r="J183" s="407" t="str">
        <f t="shared" si="90"/>
        <v/>
      </c>
      <c r="K183" s="407" t="str">
        <f t="shared" si="85"/>
        <v/>
      </c>
      <c r="L183" s="407"/>
      <c r="M183" s="281"/>
      <c r="N183" s="366"/>
      <c r="O183" s="367" t="str">
        <f t="shared" si="91"/>
        <v/>
      </c>
      <c r="P183" s="366"/>
      <c r="Q183" s="395" t="str">
        <f t="shared" si="92"/>
        <v/>
      </c>
      <c r="R183" s="366"/>
      <c r="S183" s="396" t="str">
        <f t="shared" si="93"/>
        <v/>
      </c>
      <c r="T183" s="397">
        <f ca="1">SUMIF($N$8:S$9,"QUANT.",N183:S183)</f>
        <v>0</v>
      </c>
      <c r="U183" s="398">
        <f ca="1" t="shared" si="86"/>
        <v>0</v>
      </c>
      <c r="V183" s="399" t="str">
        <f ca="1" t="shared" si="88"/>
        <v/>
      </c>
      <c r="W183" s="400">
        <f ca="1" t="shared" si="94"/>
        <v>0</v>
      </c>
      <c r="X183" s="400" t="e">
        <f ca="1" t="shared" si="95"/>
        <v>#VALUE!</v>
      </c>
      <c r="Y183" s="281"/>
      <c r="Z183" s="281"/>
      <c r="AA183" s="281"/>
      <c r="AB183" s="281"/>
      <c r="AC183" s="281"/>
      <c r="AD183" s="281"/>
      <c r="AE183" s="281"/>
      <c r="AF183" s="281"/>
      <c r="AG183" s="281"/>
      <c r="AH183" s="281"/>
      <c r="AI183" s="281"/>
      <c r="AJ183" s="283">
        <f t="shared" si="96"/>
        <v>0</v>
      </c>
      <c r="AK183" s="283">
        <v>0</v>
      </c>
    </row>
    <row r="184" s="232" customFormat="1" customHeight="1" spans="1:37">
      <c r="A184" s="402"/>
      <c r="B184" s="403"/>
      <c r="C184" s="404" t="str">
        <f>IF($B184="","",IFERROR(VLOOKUP($B184,#REF!,2,0),IFERROR(VLOOKUP($B184,#REF!,2,0),"")))</f>
        <v/>
      </c>
      <c r="D184" s="405" t="str">
        <f>IF($B184="","",IFERROR(VLOOKUP($B184,#REF!,3,0),IFERROR(VLOOKUP($B184,#REF!,3,0),"")))</f>
        <v/>
      </c>
      <c r="E184" s="406"/>
      <c r="F184" s="407" t="str">
        <f>IF($B184="","",IFERROR(VLOOKUP($B184,#REF!,4,0),IFERROR(VLOOKUP($B184,#REF!,6,0),"")))</f>
        <v/>
      </c>
      <c r="G184" s="407" t="str">
        <f>IF($B184="","",IFERROR(VLOOKUP($B184,#REF!,5,0),IFERROR(VLOOKUP($B184,#REF!,7,0),"")))</f>
        <v/>
      </c>
      <c r="H184" s="407" t="str">
        <f t="shared" si="87"/>
        <v/>
      </c>
      <c r="I184" s="407" t="str">
        <f t="shared" si="89"/>
        <v/>
      </c>
      <c r="J184" s="407" t="str">
        <f t="shared" si="90"/>
        <v/>
      </c>
      <c r="K184" s="407" t="str">
        <f t="shared" si="85"/>
        <v/>
      </c>
      <c r="L184" s="407"/>
      <c r="M184" s="281"/>
      <c r="N184" s="366"/>
      <c r="O184" s="367" t="str">
        <f t="shared" si="91"/>
        <v/>
      </c>
      <c r="P184" s="366"/>
      <c r="Q184" s="395" t="str">
        <f t="shared" si="92"/>
        <v/>
      </c>
      <c r="R184" s="366"/>
      <c r="S184" s="396" t="str">
        <f t="shared" si="93"/>
        <v/>
      </c>
      <c r="T184" s="397">
        <f ca="1">SUMIF($N$8:S$9,"QUANT.",N184:S184)</f>
        <v>0</v>
      </c>
      <c r="U184" s="398">
        <f ca="1" t="shared" si="86"/>
        <v>0</v>
      </c>
      <c r="V184" s="399" t="str">
        <f ca="1" t="shared" si="88"/>
        <v/>
      </c>
      <c r="W184" s="400">
        <f ca="1" t="shared" si="94"/>
        <v>0</v>
      </c>
      <c r="X184" s="400" t="e">
        <f ca="1" t="shared" si="95"/>
        <v>#VALUE!</v>
      </c>
      <c r="Y184" s="281"/>
      <c r="Z184" s="281"/>
      <c r="AA184" s="281"/>
      <c r="AB184" s="281"/>
      <c r="AC184" s="281"/>
      <c r="AD184" s="281"/>
      <c r="AE184" s="281"/>
      <c r="AF184" s="281"/>
      <c r="AG184" s="281"/>
      <c r="AH184" s="281"/>
      <c r="AI184" s="281"/>
      <c r="AJ184" s="283">
        <f t="shared" si="96"/>
        <v>0</v>
      </c>
      <c r="AK184" s="283">
        <v>0</v>
      </c>
    </row>
    <row r="185" s="232" customFormat="1" customHeight="1" spans="1:37">
      <c r="A185" s="402"/>
      <c r="B185" s="403"/>
      <c r="C185" s="404" t="str">
        <f>IF($B185="","",IFERROR(VLOOKUP($B185,#REF!,2,0),IFERROR(VLOOKUP($B185,#REF!,2,0),"")))</f>
        <v/>
      </c>
      <c r="D185" s="405" t="str">
        <f>IF($B185="","",IFERROR(VLOOKUP($B185,#REF!,3,0),IFERROR(VLOOKUP($B185,#REF!,3,0),"")))</f>
        <v/>
      </c>
      <c r="E185" s="406"/>
      <c r="F185" s="407" t="str">
        <f>IF($B185="","",IFERROR(VLOOKUP($B185,#REF!,4,0),IFERROR(VLOOKUP($B185,#REF!,6,0),"")))</f>
        <v/>
      </c>
      <c r="G185" s="407" t="str">
        <f>IF($B185="","",IFERROR(VLOOKUP($B185,#REF!,5,0),IFERROR(VLOOKUP($B185,#REF!,7,0),"")))</f>
        <v/>
      </c>
      <c r="H185" s="407" t="str">
        <f t="shared" si="87"/>
        <v/>
      </c>
      <c r="I185" s="407" t="str">
        <f t="shared" si="89"/>
        <v/>
      </c>
      <c r="J185" s="407" t="str">
        <f t="shared" si="90"/>
        <v/>
      </c>
      <c r="K185" s="407" t="str">
        <f t="shared" si="85"/>
        <v/>
      </c>
      <c r="L185" s="407"/>
      <c r="M185" s="281"/>
      <c r="N185" s="366"/>
      <c r="O185" s="367" t="str">
        <f t="shared" si="91"/>
        <v/>
      </c>
      <c r="P185" s="366"/>
      <c r="Q185" s="395" t="str">
        <f t="shared" si="92"/>
        <v/>
      </c>
      <c r="R185" s="366"/>
      <c r="S185" s="396" t="str">
        <f t="shared" si="93"/>
        <v/>
      </c>
      <c r="T185" s="397">
        <f ca="1">SUMIF($N$8:S$9,"QUANT.",N185:S185)</f>
        <v>0</v>
      </c>
      <c r="U185" s="398">
        <f ca="1" t="shared" si="86"/>
        <v>0</v>
      </c>
      <c r="V185" s="399" t="str">
        <f ca="1" t="shared" si="88"/>
        <v/>
      </c>
      <c r="W185" s="400">
        <f ca="1" t="shared" si="94"/>
        <v>0</v>
      </c>
      <c r="X185" s="400" t="e">
        <f ca="1" t="shared" si="95"/>
        <v>#VALUE!</v>
      </c>
      <c r="Y185" s="281"/>
      <c r="Z185" s="281"/>
      <c r="AA185" s="281"/>
      <c r="AB185" s="281"/>
      <c r="AC185" s="281"/>
      <c r="AD185" s="281"/>
      <c r="AE185" s="281"/>
      <c r="AF185" s="281"/>
      <c r="AG185" s="281"/>
      <c r="AH185" s="281"/>
      <c r="AI185" s="281"/>
      <c r="AJ185" s="283">
        <f t="shared" si="96"/>
        <v>0</v>
      </c>
      <c r="AK185" s="283">
        <v>0</v>
      </c>
    </row>
    <row r="186" s="232" customFormat="1" customHeight="1" spans="1:37">
      <c r="A186" s="402"/>
      <c r="B186" s="403"/>
      <c r="C186" s="404" t="str">
        <f>IF($B186="","",IFERROR(VLOOKUP($B186,#REF!,2,0),IFERROR(VLOOKUP($B186,#REF!,2,0),"")))</f>
        <v/>
      </c>
      <c r="D186" s="405" t="str">
        <f>IF($B186="","",IFERROR(VLOOKUP($B186,#REF!,3,0),IFERROR(VLOOKUP($B186,#REF!,3,0),"")))</f>
        <v/>
      </c>
      <c r="E186" s="406"/>
      <c r="F186" s="407" t="str">
        <f>IF($B186="","",IFERROR(VLOOKUP($B186,#REF!,4,0),IFERROR(VLOOKUP($B186,#REF!,6,0),"")))</f>
        <v/>
      </c>
      <c r="G186" s="407" t="str">
        <f>IF($B186="","",IFERROR(VLOOKUP($B186,#REF!,5,0),IFERROR(VLOOKUP($B186,#REF!,7,0),"")))</f>
        <v/>
      </c>
      <c r="H186" s="407" t="str">
        <f t="shared" si="87"/>
        <v/>
      </c>
      <c r="I186" s="407" t="str">
        <f t="shared" si="89"/>
        <v/>
      </c>
      <c r="J186" s="407" t="str">
        <f t="shared" si="90"/>
        <v/>
      </c>
      <c r="K186" s="407" t="str">
        <f t="shared" si="85"/>
        <v/>
      </c>
      <c r="L186" s="407"/>
      <c r="M186" s="281"/>
      <c r="N186" s="366"/>
      <c r="O186" s="367" t="str">
        <f t="shared" si="91"/>
        <v/>
      </c>
      <c r="P186" s="366"/>
      <c r="Q186" s="395" t="str">
        <f t="shared" si="92"/>
        <v/>
      </c>
      <c r="R186" s="366"/>
      <c r="S186" s="396" t="str">
        <f t="shared" si="93"/>
        <v/>
      </c>
      <c r="T186" s="397">
        <f ca="1">SUMIF($N$8:S$9,"QUANT.",N186:S186)</f>
        <v>0</v>
      </c>
      <c r="U186" s="398">
        <f ca="1" t="shared" si="86"/>
        <v>0</v>
      </c>
      <c r="V186" s="399" t="str">
        <f ca="1" t="shared" si="88"/>
        <v/>
      </c>
      <c r="W186" s="400">
        <f ca="1" t="shared" si="94"/>
        <v>0</v>
      </c>
      <c r="X186" s="400" t="e">
        <f ca="1" t="shared" si="95"/>
        <v>#VALUE!</v>
      </c>
      <c r="Y186" s="281"/>
      <c r="Z186" s="281"/>
      <c r="AA186" s="281"/>
      <c r="AB186" s="281"/>
      <c r="AC186" s="281"/>
      <c r="AD186" s="281"/>
      <c r="AE186" s="281"/>
      <c r="AF186" s="281"/>
      <c r="AG186" s="281"/>
      <c r="AH186" s="281"/>
      <c r="AI186" s="281"/>
      <c r="AJ186" s="283">
        <f t="shared" si="96"/>
        <v>0</v>
      </c>
      <c r="AK186" s="283">
        <v>0</v>
      </c>
    </row>
    <row r="187" s="232" customFormat="1" customHeight="1" spans="1:37">
      <c r="A187" s="402"/>
      <c r="B187" s="403"/>
      <c r="C187" s="404" t="str">
        <f>IF($B187="","",IFERROR(VLOOKUP($B187,#REF!,2,0),IFERROR(VLOOKUP($B187,#REF!,2,0),"")))</f>
        <v/>
      </c>
      <c r="D187" s="405" t="str">
        <f>IF($B187="","",IFERROR(VLOOKUP($B187,#REF!,3,0),IFERROR(VLOOKUP($B187,#REF!,3,0),"")))</f>
        <v/>
      </c>
      <c r="E187" s="406"/>
      <c r="F187" s="407" t="str">
        <f>IF($B187="","",IFERROR(VLOOKUP($B187,#REF!,4,0),IFERROR(VLOOKUP($B187,#REF!,6,0),"")))</f>
        <v/>
      </c>
      <c r="G187" s="407" t="str">
        <f>IF($B187="","",IFERROR(VLOOKUP($B187,#REF!,5,0),IFERROR(VLOOKUP($B187,#REF!,7,0),"")))</f>
        <v/>
      </c>
      <c r="H187" s="407" t="str">
        <f t="shared" si="87"/>
        <v/>
      </c>
      <c r="I187" s="407" t="str">
        <f t="shared" si="89"/>
        <v/>
      </c>
      <c r="J187" s="407" t="str">
        <f t="shared" si="90"/>
        <v/>
      </c>
      <c r="K187" s="407" t="str">
        <f t="shared" si="85"/>
        <v/>
      </c>
      <c r="L187" s="407"/>
      <c r="M187" s="281"/>
      <c r="N187" s="366"/>
      <c r="O187" s="367" t="str">
        <f t="shared" si="91"/>
        <v/>
      </c>
      <c r="P187" s="366"/>
      <c r="Q187" s="395" t="str">
        <f t="shared" si="92"/>
        <v/>
      </c>
      <c r="R187" s="366"/>
      <c r="S187" s="396" t="str">
        <f t="shared" si="93"/>
        <v/>
      </c>
      <c r="T187" s="397">
        <f ca="1">SUMIF($N$8:S$9,"QUANT.",N187:S187)</f>
        <v>0</v>
      </c>
      <c r="U187" s="398">
        <f ca="1" t="shared" si="86"/>
        <v>0</v>
      </c>
      <c r="V187" s="399" t="str">
        <f ca="1" t="shared" si="88"/>
        <v/>
      </c>
      <c r="W187" s="400">
        <f ca="1" t="shared" si="94"/>
        <v>0</v>
      </c>
      <c r="X187" s="400" t="e">
        <f ca="1" t="shared" si="95"/>
        <v>#VALUE!</v>
      </c>
      <c r="Y187" s="281"/>
      <c r="Z187" s="281"/>
      <c r="AA187" s="281"/>
      <c r="AB187" s="281"/>
      <c r="AC187" s="281"/>
      <c r="AD187" s="281"/>
      <c r="AE187" s="281"/>
      <c r="AF187" s="281"/>
      <c r="AG187" s="281"/>
      <c r="AH187" s="281"/>
      <c r="AI187" s="281"/>
      <c r="AJ187" s="283">
        <f t="shared" si="96"/>
        <v>0</v>
      </c>
      <c r="AK187" s="283">
        <v>0</v>
      </c>
    </row>
    <row r="188" s="232" customFormat="1" customHeight="1" spans="1:37">
      <c r="A188" s="402"/>
      <c r="B188" s="403"/>
      <c r="C188" s="404" t="str">
        <f>IF($B188="","",IFERROR(VLOOKUP($B188,#REF!,2,0),IFERROR(VLOOKUP($B188,#REF!,2,0),"")))</f>
        <v/>
      </c>
      <c r="D188" s="405" t="str">
        <f>IF($B188="","",IFERROR(VLOOKUP($B188,#REF!,3,0),IFERROR(VLOOKUP($B188,#REF!,3,0),"")))</f>
        <v/>
      </c>
      <c r="E188" s="406"/>
      <c r="F188" s="407" t="str">
        <f>IF($B188="","",IFERROR(VLOOKUP($B188,#REF!,4,0),IFERROR(VLOOKUP($B188,#REF!,6,0),"")))</f>
        <v/>
      </c>
      <c r="G188" s="407" t="str">
        <f>IF($B188="","",IFERROR(VLOOKUP($B188,#REF!,5,0),IFERROR(VLOOKUP($B188,#REF!,7,0),"")))</f>
        <v/>
      </c>
      <c r="H188" s="407" t="str">
        <f t="shared" si="87"/>
        <v/>
      </c>
      <c r="I188" s="407" t="str">
        <f t="shared" si="89"/>
        <v/>
      </c>
      <c r="J188" s="407" t="str">
        <f t="shared" si="90"/>
        <v/>
      </c>
      <c r="K188" s="407" t="str">
        <f t="shared" si="85"/>
        <v/>
      </c>
      <c r="L188" s="407"/>
      <c r="M188" s="281"/>
      <c r="N188" s="366"/>
      <c r="O188" s="367" t="str">
        <f t="shared" si="91"/>
        <v/>
      </c>
      <c r="P188" s="366"/>
      <c r="Q188" s="395" t="str">
        <f t="shared" si="92"/>
        <v/>
      </c>
      <c r="R188" s="366"/>
      <c r="S188" s="396" t="str">
        <f t="shared" si="93"/>
        <v/>
      </c>
      <c r="T188" s="397">
        <f ca="1">SUMIF($N$8:S$9,"QUANT.",N188:S188)</f>
        <v>0</v>
      </c>
      <c r="U188" s="398">
        <f ca="1" t="shared" si="86"/>
        <v>0</v>
      </c>
      <c r="V188" s="399" t="str">
        <f ca="1" t="shared" si="88"/>
        <v/>
      </c>
      <c r="W188" s="400">
        <f ca="1" t="shared" si="94"/>
        <v>0</v>
      </c>
      <c r="X188" s="400" t="e">
        <f ca="1" t="shared" si="95"/>
        <v>#VALUE!</v>
      </c>
      <c r="Y188" s="281"/>
      <c r="Z188" s="281"/>
      <c r="AA188" s="281"/>
      <c r="AB188" s="281"/>
      <c r="AC188" s="281"/>
      <c r="AD188" s="281"/>
      <c r="AE188" s="281"/>
      <c r="AF188" s="281"/>
      <c r="AG188" s="281"/>
      <c r="AH188" s="281"/>
      <c r="AI188" s="281"/>
      <c r="AJ188" s="283">
        <f t="shared" si="96"/>
        <v>0</v>
      </c>
      <c r="AK188" s="283">
        <v>0</v>
      </c>
    </row>
    <row r="189" s="232" customFormat="1" customHeight="1" spans="1:37">
      <c r="A189" s="402"/>
      <c r="B189" s="403"/>
      <c r="C189" s="404" t="str">
        <f>IF($B189="","",IFERROR(VLOOKUP($B189,#REF!,2,0),IFERROR(VLOOKUP($B189,#REF!,2,0),"")))</f>
        <v/>
      </c>
      <c r="D189" s="405" t="str">
        <f>IF($B189="","",IFERROR(VLOOKUP($B189,#REF!,3,0),IFERROR(VLOOKUP($B189,#REF!,3,0),"")))</f>
        <v/>
      </c>
      <c r="E189" s="406"/>
      <c r="F189" s="407" t="str">
        <f>IF($B189="","",IFERROR(VLOOKUP($B189,#REF!,4,0),IFERROR(VLOOKUP($B189,#REF!,6,0),"")))</f>
        <v/>
      </c>
      <c r="G189" s="407" t="str">
        <f>IF($B189="","",IFERROR(VLOOKUP($B189,#REF!,5,0),IFERROR(VLOOKUP($B189,#REF!,7,0),"")))</f>
        <v/>
      </c>
      <c r="H189" s="407" t="str">
        <f t="shared" si="87"/>
        <v/>
      </c>
      <c r="I189" s="407" t="str">
        <f t="shared" si="89"/>
        <v/>
      </c>
      <c r="J189" s="407" t="str">
        <f t="shared" si="90"/>
        <v/>
      </c>
      <c r="K189" s="407" t="str">
        <f t="shared" si="85"/>
        <v/>
      </c>
      <c r="L189" s="407"/>
      <c r="M189" s="281"/>
      <c r="N189" s="366"/>
      <c r="O189" s="367" t="str">
        <f t="shared" si="91"/>
        <v/>
      </c>
      <c r="P189" s="366"/>
      <c r="Q189" s="395" t="str">
        <f t="shared" si="92"/>
        <v/>
      </c>
      <c r="R189" s="366"/>
      <c r="S189" s="396" t="str">
        <f t="shared" si="93"/>
        <v/>
      </c>
      <c r="T189" s="397">
        <f ca="1">SUMIF($N$8:S$9,"QUANT.",N189:S189)</f>
        <v>0</v>
      </c>
      <c r="U189" s="398">
        <f ca="1" t="shared" si="86"/>
        <v>0</v>
      </c>
      <c r="V189" s="399" t="str">
        <f ca="1" t="shared" si="88"/>
        <v/>
      </c>
      <c r="W189" s="400">
        <f ca="1" t="shared" si="94"/>
        <v>0</v>
      </c>
      <c r="X189" s="400" t="e">
        <f ca="1" t="shared" si="95"/>
        <v>#VALUE!</v>
      </c>
      <c r="Y189" s="281"/>
      <c r="Z189" s="281"/>
      <c r="AA189" s="281"/>
      <c r="AB189" s="281"/>
      <c r="AC189" s="281"/>
      <c r="AD189" s="281"/>
      <c r="AE189" s="281"/>
      <c r="AF189" s="281"/>
      <c r="AG189" s="281"/>
      <c r="AH189" s="281"/>
      <c r="AI189" s="281"/>
      <c r="AJ189" s="283">
        <f t="shared" si="96"/>
        <v>0</v>
      </c>
      <c r="AK189" s="283">
        <v>0</v>
      </c>
    </row>
    <row r="190" s="232" customFormat="1" customHeight="1" spans="1:37">
      <c r="A190" s="402"/>
      <c r="B190" s="403"/>
      <c r="C190" s="404" t="str">
        <f>IF($B190="","",IFERROR(VLOOKUP($B190,#REF!,2,0),IFERROR(VLOOKUP($B190,#REF!,2,0),"")))</f>
        <v/>
      </c>
      <c r="D190" s="405" t="str">
        <f>IF($B190="","",IFERROR(VLOOKUP($B190,#REF!,3,0),IFERROR(VLOOKUP($B190,#REF!,3,0),"")))</f>
        <v/>
      </c>
      <c r="E190" s="406"/>
      <c r="F190" s="407" t="str">
        <f>IF($B190="","",IFERROR(VLOOKUP($B190,#REF!,4,0),IFERROR(VLOOKUP($B190,#REF!,6,0),"")))</f>
        <v/>
      </c>
      <c r="G190" s="407" t="str">
        <f>IF($B190="","",IFERROR(VLOOKUP($B190,#REF!,5,0),IFERROR(VLOOKUP($B190,#REF!,7,0),"")))</f>
        <v/>
      </c>
      <c r="H190" s="407" t="str">
        <f t="shared" si="87"/>
        <v/>
      </c>
      <c r="I190" s="407" t="str">
        <f t="shared" si="89"/>
        <v/>
      </c>
      <c r="J190" s="407" t="str">
        <f t="shared" si="90"/>
        <v/>
      </c>
      <c r="K190" s="407" t="str">
        <f t="shared" si="85"/>
        <v/>
      </c>
      <c r="L190" s="407"/>
      <c r="M190" s="281"/>
      <c r="N190" s="366"/>
      <c r="O190" s="367" t="str">
        <f t="shared" si="91"/>
        <v/>
      </c>
      <c r="P190" s="366"/>
      <c r="Q190" s="395" t="str">
        <f t="shared" si="92"/>
        <v/>
      </c>
      <c r="R190" s="366"/>
      <c r="S190" s="396" t="str">
        <f t="shared" si="93"/>
        <v/>
      </c>
      <c r="T190" s="397">
        <f ca="1">SUMIF($N$8:S$9,"QUANT.",N190:S190)</f>
        <v>0</v>
      </c>
      <c r="U190" s="398">
        <f ca="1" t="shared" si="86"/>
        <v>0</v>
      </c>
      <c r="V190" s="399" t="str">
        <f ca="1" t="shared" si="88"/>
        <v/>
      </c>
      <c r="W190" s="400">
        <f ca="1" t="shared" si="94"/>
        <v>0</v>
      </c>
      <c r="X190" s="400" t="e">
        <f ca="1" t="shared" si="95"/>
        <v>#VALUE!</v>
      </c>
      <c r="Y190" s="281"/>
      <c r="Z190" s="281"/>
      <c r="AA190" s="281"/>
      <c r="AB190" s="281"/>
      <c r="AC190" s="281"/>
      <c r="AD190" s="281"/>
      <c r="AE190" s="281"/>
      <c r="AF190" s="281"/>
      <c r="AG190" s="281"/>
      <c r="AH190" s="281"/>
      <c r="AI190" s="281"/>
      <c r="AJ190" s="283">
        <f t="shared" si="96"/>
        <v>0</v>
      </c>
      <c r="AK190" s="283">
        <v>0</v>
      </c>
    </row>
    <row r="191" s="232" customFormat="1" customHeight="1" spans="1:37">
      <c r="A191" s="402"/>
      <c r="B191" s="403"/>
      <c r="C191" s="404" t="str">
        <f>IF($B191="","",IFERROR(VLOOKUP($B191,#REF!,2,0),IFERROR(VLOOKUP($B191,#REF!,2,0),"")))</f>
        <v/>
      </c>
      <c r="D191" s="405" t="str">
        <f>IF($B191="","",IFERROR(VLOOKUP($B191,#REF!,3,0),IFERROR(VLOOKUP($B191,#REF!,3,0),"")))</f>
        <v/>
      </c>
      <c r="E191" s="406"/>
      <c r="F191" s="407" t="str">
        <f>IF($B191="","",IFERROR(VLOOKUP($B191,#REF!,4,0),IFERROR(VLOOKUP($B191,#REF!,6,0),"")))</f>
        <v/>
      </c>
      <c r="G191" s="407" t="str">
        <f>IF($B191="","",IFERROR(VLOOKUP($B191,#REF!,5,0),IFERROR(VLOOKUP($B191,#REF!,7,0),"")))</f>
        <v/>
      </c>
      <c r="H191" s="407" t="str">
        <f t="shared" si="87"/>
        <v/>
      </c>
      <c r="I191" s="407" t="str">
        <f t="shared" si="89"/>
        <v/>
      </c>
      <c r="J191" s="407" t="str">
        <f t="shared" si="90"/>
        <v/>
      </c>
      <c r="K191" s="407" t="str">
        <f t="shared" si="85"/>
        <v/>
      </c>
      <c r="L191" s="407"/>
      <c r="M191" s="281"/>
      <c r="N191" s="366"/>
      <c r="O191" s="367" t="str">
        <f t="shared" si="91"/>
        <v/>
      </c>
      <c r="P191" s="366"/>
      <c r="Q191" s="395" t="str">
        <f t="shared" si="92"/>
        <v/>
      </c>
      <c r="R191" s="366"/>
      <c r="S191" s="396" t="str">
        <f t="shared" si="93"/>
        <v/>
      </c>
      <c r="T191" s="397">
        <f ca="1">SUMIF($N$8:S$9,"QUANT.",N191:S191)</f>
        <v>0</v>
      </c>
      <c r="U191" s="398">
        <f ca="1" t="shared" si="86"/>
        <v>0</v>
      </c>
      <c r="V191" s="399" t="str">
        <f ca="1" t="shared" si="88"/>
        <v/>
      </c>
      <c r="W191" s="400">
        <f ca="1" t="shared" si="94"/>
        <v>0</v>
      </c>
      <c r="X191" s="400" t="e">
        <f ca="1" t="shared" si="95"/>
        <v>#VALUE!</v>
      </c>
      <c r="Y191" s="281"/>
      <c r="Z191" s="281"/>
      <c r="AA191" s="281"/>
      <c r="AB191" s="281"/>
      <c r="AC191" s="281"/>
      <c r="AD191" s="281"/>
      <c r="AE191" s="281"/>
      <c r="AF191" s="281"/>
      <c r="AG191" s="281"/>
      <c r="AH191" s="281"/>
      <c r="AI191" s="281"/>
      <c r="AJ191" s="283">
        <f t="shared" si="96"/>
        <v>0</v>
      </c>
      <c r="AK191" s="283">
        <v>0</v>
      </c>
    </row>
    <row r="192" s="232" customFormat="1" customHeight="1" spans="1:37">
      <c r="A192" s="402"/>
      <c r="B192" s="403"/>
      <c r="C192" s="404" t="str">
        <f>IF($B192="","",IFERROR(VLOOKUP($B192,#REF!,2,0),IFERROR(VLOOKUP($B192,#REF!,2,0),"")))</f>
        <v/>
      </c>
      <c r="D192" s="405" t="str">
        <f>IF($B192="","",IFERROR(VLOOKUP($B192,#REF!,3,0),IFERROR(VLOOKUP($B192,#REF!,3,0),"")))</f>
        <v/>
      </c>
      <c r="E192" s="406"/>
      <c r="F192" s="407" t="str">
        <f>IF($B192="","",IFERROR(VLOOKUP($B192,#REF!,4,0),IFERROR(VLOOKUP($B192,#REF!,6,0),"")))</f>
        <v/>
      </c>
      <c r="G192" s="407" t="str">
        <f>IF($B192="","",IFERROR(VLOOKUP($B192,#REF!,5,0),IFERROR(VLOOKUP($B192,#REF!,7,0),"")))</f>
        <v/>
      </c>
      <c r="H192" s="407" t="str">
        <f t="shared" si="87"/>
        <v/>
      </c>
      <c r="I192" s="407" t="str">
        <f t="shared" si="89"/>
        <v/>
      </c>
      <c r="J192" s="407" t="str">
        <f t="shared" si="90"/>
        <v/>
      </c>
      <c r="K192" s="407" t="str">
        <f t="shared" si="85"/>
        <v/>
      </c>
      <c r="L192" s="407"/>
      <c r="M192" s="281"/>
      <c r="N192" s="366"/>
      <c r="O192" s="367" t="str">
        <f t="shared" si="91"/>
        <v/>
      </c>
      <c r="P192" s="366"/>
      <c r="Q192" s="395" t="str">
        <f t="shared" si="92"/>
        <v/>
      </c>
      <c r="R192" s="366"/>
      <c r="S192" s="396" t="str">
        <f t="shared" si="93"/>
        <v/>
      </c>
      <c r="T192" s="397">
        <f ca="1">SUMIF($N$8:S$9,"QUANT.",N192:S192)</f>
        <v>0</v>
      </c>
      <c r="U192" s="398">
        <f ca="1" t="shared" si="86"/>
        <v>0</v>
      </c>
      <c r="V192" s="399" t="str">
        <f ca="1" t="shared" si="88"/>
        <v/>
      </c>
      <c r="W192" s="400">
        <f ca="1" t="shared" si="94"/>
        <v>0</v>
      </c>
      <c r="X192" s="400" t="e">
        <f ca="1" t="shared" si="95"/>
        <v>#VALUE!</v>
      </c>
      <c r="Y192" s="281"/>
      <c r="Z192" s="281"/>
      <c r="AA192" s="281"/>
      <c r="AB192" s="281"/>
      <c r="AC192" s="281"/>
      <c r="AD192" s="281"/>
      <c r="AE192" s="281"/>
      <c r="AF192" s="281"/>
      <c r="AG192" s="281"/>
      <c r="AH192" s="281"/>
      <c r="AI192" s="281"/>
      <c r="AJ192" s="283">
        <f t="shared" si="96"/>
        <v>0</v>
      </c>
      <c r="AK192" s="283">
        <v>0</v>
      </c>
    </row>
    <row r="193" s="232" customFormat="1" customHeight="1" spans="1:37">
      <c r="A193" s="402"/>
      <c r="B193" s="403"/>
      <c r="C193" s="404" t="str">
        <f>IF($B193="","",IFERROR(VLOOKUP($B193,#REF!,2,0),IFERROR(VLOOKUP($B193,#REF!,2,0),"")))</f>
        <v/>
      </c>
      <c r="D193" s="405" t="str">
        <f>IF($B193="","",IFERROR(VLOOKUP($B193,#REF!,3,0),IFERROR(VLOOKUP($B193,#REF!,3,0),"")))</f>
        <v/>
      </c>
      <c r="E193" s="406"/>
      <c r="F193" s="407" t="str">
        <f>IF($B193="","",IFERROR(VLOOKUP($B193,#REF!,4,0),IFERROR(VLOOKUP($B193,#REF!,6,0),"")))</f>
        <v/>
      </c>
      <c r="G193" s="407" t="str">
        <f>IF($B193="","",IFERROR(VLOOKUP($B193,#REF!,5,0),IFERROR(VLOOKUP($B193,#REF!,7,0),"")))</f>
        <v/>
      </c>
      <c r="H193" s="407" t="str">
        <f t="shared" si="87"/>
        <v/>
      </c>
      <c r="I193" s="407" t="str">
        <f t="shared" si="89"/>
        <v/>
      </c>
      <c r="J193" s="407" t="str">
        <f t="shared" si="90"/>
        <v/>
      </c>
      <c r="K193" s="407" t="str">
        <f t="shared" si="85"/>
        <v/>
      </c>
      <c r="L193" s="407"/>
      <c r="M193" s="281"/>
      <c r="N193" s="366"/>
      <c r="O193" s="367" t="str">
        <f t="shared" si="91"/>
        <v/>
      </c>
      <c r="P193" s="366"/>
      <c r="Q193" s="395" t="str">
        <f t="shared" si="92"/>
        <v/>
      </c>
      <c r="R193" s="366"/>
      <c r="S193" s="396" t="str">
        <f t="shared" si="93"/>
        <v/>
      </c>
      <c r="T193" s="397">
        <f ca="1">SUMIF($N$8:S$9,"QUANT.",N193:S193)</f>
        <v>0</v>
      </c>
      <c r="U193" s="398">
        <f ca="1" t="shared" si="86"/>
        <v>0</v>
      </c>
      <c r="V193" s="399" t="str">
        <f ca="1" t="shared" si="88"/>
        <v/>
      </c>
      <c r="W193" s="400">
        <f ca="1" t="shared" si="94"/>
        <v>0</v>
      </c>
      <c r="X193" s="400" t="e">
        <f ca="1" t="shared" si="95"/>
        <v>#VALUE!</v>
      </c>
      <c r="Y193" s="281"/>
      <c r="Z193" s="281"/>
      <c r="AA193" s="281"/>
      <c r="AB193" s="281"/>
      <c r="AC193" s="281"/>
      <c r="AD193" s="281"/>
      <c r="AE193" s="281"/>
      <c r="AF193" s="281"/>
      <c r="AG193" s="281"/>
      <c r="AH193" s="281"/>
      <c r="AI193" s="281"/>
      <c r="AJ193" s="283">
        <f t="shared" si="96"/>
        <v>0</v>
      </c>
      <c r="AK193" s="283">
        <v>0</v>
      </c>
    </row>
    <row r="194" s="232" customFormat="1" customHeight="1" spans="1:37">
      <c r="A194" s="402"/>
      <c r="B194" s="403"/>
      <c r="C194" s="404" t="str">
        <f>IF($B194="","",IFERROR(VLOOKUP($B194,#REF!,2,0),IFERROR(VLOOKUP($B194,#REF!,2,0),"")))</f>
        <v/>
      </c>
      <c r="D194" s="405" t="str">
        <f>IF($B194="","",IFERROR(VLOOKUP($B194,#REF!,3,0),IFERROR(VLOOKUP($B194,#REF!,3,0),"")))</f>
        <v/>
      </c>
      <c r="E194" s="406"/>
      <c r="F194" s="407" t="str">
        <f>IF($B194="","",IFERROR(VLOOKUP($B194,#REF!,4,0),IFERROR(VLOOKUP($B194,#REF!,6,0),"")))</f>
        <v/>
      </c>
      <c r="G194" s="407" t="str">
        <f>IF($B194="","",IFERROR(VLOOKUP($B194,#REF!,5,0),IFERROR(VLOOKUP($B194,#REF!,7,0),"")))</f>
        <v/>
      </c>
      <c r="H194" s="407" t="str">
        <f t="shared" si="87"/>
        <v/>
      </c>
      <c r="I194" s="407" t="str">
        <f t="shared" si="89"/>
        <v/>
      </c>
      <c r="J194" s="407" t="str">
        <f t="shared" si="90"/>
        <v/>
      </c>
      <c r="K194" s="407" t="str">
        <f t="shared" si="85"/>
        <v/>
      </c>
      <c r="L194" s="407"/>
      <c r="M194" s="281"/>
      <c r="N194" s="366"/>
      <c r="O194" s="367" t="str">
        <f t="shared" si="91"/>
        <v/>
      </c>
      <c r="P194" s="366"/>
      <c r="Q194" s="395" t="str">
        <f t="shared" si="92"/>
        <v/>
      </c>
      <c r="R194" s="366"/>
      <c r="S194" s="396" t="str">
        <f t="shared" si="93"/>
        <v/>
      </c>
      <c r="T194" s="397">
        <f ca="1">SUMIF($N$8:S$9,"QUANT.",N194:S194)</f>
        <v>0</v>
      </c>
      <c r="U194" s="398">
        <f ca="1" t="shared" si="86"/>
        <v>0</v>
      </c>
      <c r="V194" s="399" t="str">
        <f ca="1" t="shared" si="88"/>
        <v/>
      </c>
      <c r="W194" s="400">
        <f ca="1" t="shared" si="94"/>
        <v>0</v>
      </c>
      <c r="X194" s="400" t="e">
        <f ca="1" t="shared" si="95"/>
        <v>#VALUE!</v>
      </c>
      <c r="Y194" s="281"/>
      <c r="Z194" s="281"/>
      <c r="AA194" s="281"/>
      <c r="AB194" s="281"/>
      <c r="AC194" s="281"/>
      <c r="AD194" s="281"/>
      <c r="AE194" s="281"/>
      <c r="AF194" s="281"/>
      <c r="AG194" s="281"/>
      <c r="AH194" s="281"/>
      <c r="AI194" s="281"/>
      <c r="AJ194" s="283">
        <f t="shared" si="96"/>
        <v>0</v>
      </c>
      <c r="AK194" s="283">
        <v>0</v>
      </c>
    </row>
    <row r="195" s="232" customFormat="1" customHeight="1" spans="1:37">
      <c r="A195" s="402"/>
      <c r="B195" s="403"/>
      <c r="C195" s="404" t="str">
        <f>IF($B195="","",IFERROR(VLOOKUP($B195,#REF!,2,0),IFERROR(VLOOKUP($B195,#REF!,2,0),"")))</f>
        <v/>
      </c>
      <c r="D195" s="405" t="str">
        <f>IF($B195="","",IFERROR(VLOOKUP($B195,#REF!,3,0),IFERROR(VLOOKUP($B195,#REF!,3,0),"")))</f>
        <v/>
      </c>
      <c r="E195" s="406"/>
      <c r="F195" s="407" t="str">
        <f>IF($B195="","",IFERROR(VLOOKUP($B195,#REF!,4,0),IFERROR(VLOOKUP($B195,#REF!,6,0),"")))</f>
        <v/>
      </c>
      <c r="G195" s="407" t="str">
        <f>IF($B195="","",IFERROR(VLOOKUP($B195,#REF!,5,0),IFERROR(VLOOKUP($B195,#REF!,7,0),"")))</f>
        <v/>
      </c>
      <c r="H195" s="407" t="str">
        <f t="shared" si="87"/>
        <v/>
      </c>
      <c r="I195" s="407" t="str">
        <f t="shared" si="89"/>
        <v/>
      </c>
      <c r="J195" s="407" t="str">
        <f t="shared" si="90"/>
        <v/>
      </c>
      <c r="K195" s="407" t="str">
        <f t="shared" si="85"/>
        <v/>
      </c>
      <c r="L195" s="407"/>
      <c r="M195" s="281"/>
      <c r="N195" s="366"/>
      <c r="O195" s="367" t="str">
        <f t="shared" si="91"/>
        <v/>
      </c>
      <c r="P195" s="366"/>
      <c r="Q195" s="395" t="str">
        <f t="shared" si="92"/>
        <v/>
      </c>
      <c r="R195" s="366"/>
      <c r="S195" s="396" t="str">
        <f t="shared" si="93"/>
        <v/>
      </c>
      <c r="T195" s="397">
        <f ca="1">SUMIF($N$8:S$9,"QUANT.",N195:S195)</f>
        <v>0</v>
      </c>
      <c r="U195" s="398">
        <f ca="1" t="shared" si="86"/>
        <v>0</v>
      </c>
      <c r="V195" s="399" t="str">
        <f ca="1" t="shared" si="88"/>
        <v/>
      </c>
      <c r="W195" s="400">
        <f ca="1" t="shared" si="94"/>
        <v>0</v>
      </c>
      <c r="X195" s="400" t="e">
        <f ca="1" t="shared" si="95"/>
        <v>#VALUE!</v>
      </c>
      <c r="Y195" s="281"/>
      <c r="Z195" s="281"/>
      <c r="AA195" s="281"/>
      <c r="AB195" s="281"/>
      <c r="AC195" s="281"/>
      <c r="AD195" s="281"/>
      <c r="AE195" s="281"/>
      <c r="AF195" s="281"/>
      <c r="AG195" s="281"/>
      <c r="AH195" s="281"/>
      <c r="AI195" s="281"/>
      <c r="AJ195" s="283">
        <f t="shared" si="96"/>
        <v>0</v>
      </c>
      <c r="AK195" s="283">
        <v>0</v>
      </c>
    </row>
    <row r="196" s="232" customFormat="1" customHeight="1" spans="1:37">
      <c r="A196" s="402"/>
      <c r="B196" s="403"/>
      <c r="C196" s="404" t="str">
        <f>IF($B196="","",IFERROR(VLOOKUP($B196,#REF!,2,0),IFERROR(VLOOKUP($B196,#REF!,2,0),"")))</f>
        <v/>
      </c>
      <c r="D196" s="405" t="str">
        <f>IF($B196="","",IFERROR(VLOOKUP($B196,#REF!,3,0),IFERROR(VLOOKUP($B196,#REF!,3,0),"")))</f>
        <v/>
      </c>
      <c r="E196" s="406"/>
      <c r="F196" s="407" t="str">
        <f>IF($B196="","",IFERROR(VLOOKUP($B196,#REF!,4,0),IFERROR(VLOOKUP($B196,#REF!,6,0),"")))</f>
        <v/>
      </c>
      <c r="G196" s="407" t="str">
        <f>IF($B196="","",IFERROR(VLOOKUP($B196,#REF!,5,0),IFERROR(VLOOKUP($B196,#REF!,7,0),"")))</f>
        <v/>
      </c>
      <c r="H196" s="407" t="str">
        <f t="shared" si="87"/>
        <v/>
      </c>
      <c r="I196" s="407" t="str">
        <f t="shared" si="89"/>
        <v/>
      </c>
      <c r="J196" s="407" t="str">
        <f t="shared" si="90"/>
        <v/>
      </c>
      <c r="K196" s="407" t="str">
        <f t="shared" si="85"/>
        <v/>
      </c>
      <c r="L196" s="407"/>
      <c r="M196" s="281"/>
      <c r="N196" s="366"/>
      <c r="O196" s="367" t="str">
        <f t="shared" si="91"/>
        <v/>
      </c>
      <c r="P196" s="366"/>
      <c r="Q196" s="395" t="str">
        <f t="shared" si="92"/>
        <v/>
      </c>
      <c r="R196" s="366"/>
      <c r="S196" s="396" t="str">
        <f t="shared" si="93"/>
        <v/>
      </c>
      <c r="T196" s="397">
        <f ca="1">SUMIF($N$8:S$9,"QUANT.",N196:S196)</f>
        <v>0</v>
      </c>
      <c r="U196" s="398">
        <f ca="1" t="shared" si="86"/>
        <v>0</v>
      </c>
      <c r="V196" s="399" t="str">
        <f ca="1" t="shared" si="88"/>
        <v/>
      </c>
      <c r="W196" s="400">
        <f ca="1" t="shared" si="94"/>
        <v>0</v>
      </c>
      <c r="X196" s="400" t="e">
        <f ca="1" t="shared" si="95"/>
        <v>#VALUE!</v>
      </c>
      <c r="Y196" s="281"/>
      <c r="Z196" s="281"/>
      <c r="AA196" s="281"/>
      <c r="AB196" s="281"/>
      <c r="AC196" s="281"/>
      <c r="AD196" s="281"/>
      <c r="AE196" s="281"/>
      <c r="AF196" s="281"/>
      <c r="AG196" s="281"/>
      <c r="AH196" s="281"/>
      <c r="AI196" s="281"/>
      <c r="AJ196" s="283">
        <f t="shared" si="96"/>
        <v>0</v>
      </c>
      <c r="AK196" s="283">
        <v>0</v>
      </c>
    </row>
    <row r="197" s="232" customFormat="1" customHeight="1" spans="1:37">
      <c r="A197" s="402"/>
      <c r="B197" s="403"/>
      <c r="C197" s="404" t="str">
        <f>IF($B197="","",IFERROR(VLOOKUP($B197,#REF!,2,0),IFERROR(VLOOKUP($B197,#REF!,2,0),"")))</f>
        <v/>
      </c>
      <c r="D197" s="405" t="str">
        <f>IF($B197="","",IFERROR(VLOOKUP($B197,#REF!,3,0),IFERROR(VLOOKUP($B197,#REF!,3,0),"")))</f>
        <v/>
      </c>
      <c r="E197" s="406"/>
      <c r="F197" s="407" t="str">
        <f>IF($B197="","",IFERROR(VLOOKUP($B197,#REF!,4,0),IFERROR(VLOOKUP($B197,#REF!,6,0),"")))</f>
        <v/>
      </c>
      <c r="G197" s="407" t="str">
        <f>IF($B197="","",IFERROR(VLOOKUP($B197,#REF!,5,0),IFERROR(VLOOKUP($B197,#REF!,7,0),"")))</f>
        <v/>
      </c>
      <c r="H197" s="407" t="str">
        <f t="shared" si="87"/>
        <v/>
      </c>
      <c r="I197" s="407" t="str">
        <f t="shared" si="89"/>
        <v/>
      </c>
      <c r="J197" s="407" t="str">
        <f t="shared" si="90"/>
        <v/>
      </c>
      <c r="K197" s="407" t="str">
        <f t="shared" si="85"/>
        <v/>
      </c>
      <c r="L197" s="407"/>
      <c r="M197" s="281"/>
      <c r="N197" s="366"/>
      <c r="O197" s="367" t="str">
        <f t="shared" si="91"/>
        <v/>
      </c>
      <c r="P197" s="366"/>
      <c r="Q197" s="395" t="str">
        <f t="shared" si="92"/>
        <v/>
      </c>
      <c r="R197" s="366"/>
      <c r="S197" s="396" t="str">
        <f t="shared" si="93"/>
        <v/>
      </c>
      <c r="T197" s="397">
        <f ca="1">SUMIF($N$8:S$9,"QUANT.",N197:S197)</f>
        <v>0</v>
      </c>
      <c r="U197" s="398">
        <f ca="1" t="shared" si="86"/>
        <v>0</v>
      </c>
      <c r="V197" s="399" t="str">
        <f ca="1" t="shared" si="88"/>
        <v/>
      </c>
      <c r="W197" s="400">
        <f ca="1" t="shared" si="94"/>
        <v>0</v>
      </c>
      <c r="X197" s="400" t="e">
        <f ca="1" t="shared" si="95"/>
        <v>#VALUE!</v>
      </c>
      <c r="Y197" s="281"/>
      <c r="Z197" s="281"/>
      <c r="AA197" s="281"/>
      <c r="AB197" s="281"/>
      <c r="AC197" s="281"/>
      <c r="AD197" s="281"/>
      <c r="AE197" s="281"/>
      <c r="AF197" s="281"/>
      <c r="AG197" s="281"/>
      <c r="AH197" s="281"/>
      <c r="AI197" s="281"/>
      <c r="AJ197" s="283">
        <f t="shared" si="96"/>
        <v>0</v>
      </c>
      <c r="AK197" s="283">
        <v>0</v>
      </c>
    </row>
    <row r="198" s="232" customFormat="1" customHeight="1" spans="1:37">
      <c r="A198" s="402"/>
      <c r="B198" s="403"/>
      <c r="C198" s="404" t="str">
        <f>IF($B198="","",IFERROR(VLOOKUP($B198,#REF!,2,0),IFERROR(VLOOKUP($B198,#REF!,2,0),"")))</f>
        <v/>
      </c>
      <c r="D198" s="405" t="str">
        <f>IF($B198="","",IFERROR(VLOOKUP($B198,#REF!,3,0),IFERROR(VLOOKUP($B198,#REF!,3,0),"")))</f>
        <v/>
      </c>
      <c r="E198" s="406"/>
      <c r="F198" s="407" t="str">
        <f>IF($B198="","",IFERROR(VLOOKUP($B198,#REF!,4,0),IFERROR(VLOOKUP($B198,#REF!,6,0),"")))</f>
        <v/>
      </c>
      <c r="G198" s="407" t="str">
        <f>IF($B198="","",IFERROR(VLOOKUP($B198,#REF!,5,0),IFERROR(VLOOKUP($B198,#REF!,7,0),"")))</f>
        <v/>
      </c>
      <c r="H198" s="407" t="str">
        <f t="shared" si="87"/>
        <v/>
      </c>
      <c r="I198" s="407" t="str">
        <f t="shared" si="89"/>
        <v/>
      </c>
      <c r="J198" s="407" t="str">
        <f t="shared" si="90"/>
        <v/>
      </c>
      <c r="K198" s="407" t="str">
        <f t="shared" si="85"/>
        <v/>
      </c>
      <c r="L198" s="407"/>
      <c r="M198" s="281"/>
      <c r="N198" s="366"/>
      <c r="O198" s="367" t="str">
        <f t="shared" si="91"/>
        <v/>
      </c>
      <c r="P198" s="366"/>
      <c r="Q198" s="395" t="str">
        <f t="shared" si="92"/>
        <v/>
      </c>
      <c r="R198" s="366"/>
      <c r="S198" s="396" t="str">
        <f t="shared" si="93"/>
        <v/>
      </c>
      <c r="T198" s="397">
        <f ca="1">SUMIF($N$8:S$9,"QUANT.",N198:S198)</f>
        <v>0</v>
      </c>
      <c r="U198" s="398">
        <f ca="1" t="shared" si="86"/>
        <v>0</v>
      </c>
      <c r="V198" s="399" t="str">
        <f ca="1" t="shared" si="88"/>
        <v/>
      </c>
      <c r="W198" s="400">
        <f ca="1" t="shared" si="94"/>
        <v>0</v>
      </c>
      <c r="X198" s="400" t="e">
        <f ca="1" t="shared" si="95"/>
        <v>#VALUE!</v>
      </c>
      <c r="Y198" s="281"/>
      <c r="Z198" s="281"/>
      <c r="AA198" s="281"/>
      <c r="AB198" s="281"/>
      <c r="AC198" s="281"/>
      <c r="AD198" s="281"/>
      <c r="AE198" s="281"/>
      <c r="AF198" s="281"/>
      <c r="AG198" s="281"/>
      <c r="AH198" s="281"/>
      <c r="AI198" s="281"/>
      <c r="AJ198" s="283">
        <f t="shared" si="96"/>
        <v>0</v>
      </c>
      <c r="AK198" s="283">
        <v>0</v>
      </c>
    </row>
    <row r="199" s="232" customFormat="1" customHeight="1" spans="1:37">
      <c r="A199" s="402"/>
      <c r="B199" s="403"/>
      <c r="C199" s="404" t="str">
        <f>IF($B199="","",IFERROR(VLOOKUP($B199,#REF!,2,0),IFERROR(VLOOKUP($B199,#REF!,2,0),"")))</f>
        <v/>
      </c>
      <c r="D199" s="405" t="str">
        <f>IF($B199="","",IFERROR(VLOOKUP($B199,#REF!,3,0),IFERROR(VLOOKUP($B199,#REF!,3,0),"")))</f>
        <v/>
      </c>
      <c r="E199" s="406"/>
      <c r="F199" s="407" t="str">
        <f>IF($B199="","",IFERROR(VLOOKUP($B199,#REF!,4,0),IFERROR(VLOOKUP($B199,#REF!,6,0),"")))</f>
        <v/>
      </c>
      <c r="G199" s="407" t="str">
        <f>IF($B199="","",IFERROR(VLOOKUP($B199,#REF!,5,0),IFERROR(VLOOKUP($B199,#REF!,7,0),"")))</f>
        <v/>
      </c>
      <c r="H199" s="407" t="str">
        <f t="shared" si="87"/>
        <v/>
      </c>
      <c r="I199" s="407" t="str">
        <f t="shared" si="89"/>
        <v/>
      </c>
      <c r="J199" s="407" t="str">
        <f t="shared" si="90"/>
        <v/>
      </c>
      <c r="K199" s="407" t="str">
        <f t="shared" si="85"/>
        <v/>
      </c>
      <c r="L199" s="407"/>
      <c r="M199" s="281"/>
      <c r="N199" s="366"/>
      <c r="O199" s="367" t="str">
        <f t="shared" si="91"/>
        <v/>
      </c>
      <c r="P199" s="366"/>
      <c r="Q199" s="395" t="str">
        <f t="shared" si="92"/>
        <v/>
      </c>
      <c r="R199" s="366"/>
      <c r="S199" s="396" t="str">
        <f t="shared" si="93"/>
        <v/>
      </c>
      <c r="T199" s="397">
        <f ca="1">SUMIF($N$8:S$9,"QUANT.",N199:S199)</f>
        <v>0</v>
      </c>
      <c r="U199" s="398">
        <f ca="1" t="shared" si="86"/>
        <v>0</v>
      </c>
      <c r="V199" s="399" t="str">
        <f ca="1" t="shared" si="88"/>
        <v/>
      </c>
      <c r="W199" s="400">
        <f ca="1" t="shared" si="94"/>
        <v>0</v>
      </c>
      <c r="X199" s="400" t="e">
        <f ca="1" t="shared" si="95"/>
        <v>#VALUE!</v>
      </c>
      <c r="Y199" s="281"/>
      <c r="Z199" s="281"/>
      <c r="AA199" s="281"/>
      <c r="AB199" s="281"/>
      <c r="AC199" s="281"/>
      <c r="AD199" s="281"/>
      <c r="AE199" s="281"/>
      <c r="AF199" s="281"/>
      <c r="AG199" s="281"/>
      <c r="AH199" s="281"/>
      <c r="AI199" s="281"/>
      <c r="AJ199" s="283">
        <f t="shared" si="96"/>
        <v>0</v>
      </c>
      <c r="AK199" s="283">
        <v>0</v>
      </c>
    </row>
    <row r="200" s="232" customFormat="1" customHeight="1" spans="1:37">
      <c r="A200" s="402"/>
      <c r="B200" s="403"/>
      <c r="C200" s="404" t="str">
        <f>IF($B200="","",IFERROR(VLOOKUP($B200,#REF!,2,0),IFERROR(VLOOKUP($B200,#REF!,2,0),"")))</f>
        <v/>
      </c>
      <c r="D200" s="405" t="str">
        <f>IF($B200="","",IFERROR(VLOOKUP($B200,#REF!,3,0),IFERROR(VLOOKUP($B200,#REF!,3,0),"")))</f>
        <v/>
      </c>
      <c r="E200" s="406"/>
      <c r="F200" s="407" t="str">
        <f>IF($B200="","",IFERROR(VLOOKUP($B200,#REF!,4,0),IFERROR(VLOOKUP($B200,#REF!,6,0),"")))</f>
        <v/>
      </c>
      <c r="G200" s="407" t="str">
        <f>IF($B200="","",IFERROR(VLOOKUP($B200,#REF!,5,0),IFERROR(VLOOKUP($B200,#REF!,7,0),"")))</f>
        <v/>
      </c>
      <c r="H200" s="407" t="str">
        <f t="shared" si="87"/>
        <v/>
      </c>
      <c r="I200" s="407" t="str">
        <f t="shared" si="89"/>
        <v/>
      </c>
      <c r="J200" s="407" t="str">
        <f t="shared" si="90"/>
        <v/>
      </c>
      <c r="K200" s="407" t="str">
        <f t="shared" si="85"/>
        <v/>
      </c>
      <c r="L200" s="407"/>
      <c r="M200" s="281"/>
      <c r="N200" s="366"/>
      <c r="O200" s="367" t="str">
        <f t="shared" si="91"/>
        <v/>
      </c>
      <c r="P200" s="366"/>
      <c r="Q200" s="395" t="str">
        <f t="shared" si="92"/>
        <v/>
      </c>
      <c r="R200" s="366"/>
      <c r="S200" s="396" t="str">
        <f t="shared" si="93"/>
        <v/>
      </c>
      <c r="T200" s="397">
        <f ca="1">SUMIF($N$8:S$9,"QUANT.",N200:S200)</f>
        <v>0</v>
      </c>
      <c r="U200" s="398">
        <f ca="1" t="shared" si="86"/>
        <v>0</v>
      </c>
      <c r="V200" s="399" t="str">
        <f ca="1" t="shared" si="88"/>
        <v/>
      </c>
      <c r="W200" s="400">
        <f ca="1" t="shared" si="94"/>
        <v>0</v>
      </c>
      <c r="X200" s="400" t="e">
        <f ca="1" t="shared" si="95"/>
        <v>#VALUE!</v>
      </c>
      <c r="Y200" s="281"/>
      <c r="Z200" s="281"/>
      <c r="AA200" s="281"/>
      <c r="AB200" s="281"/>
      <c r="AC200" s="281"/>
      <c r="AD200" s="281"/>
      <c r="AE200" s="281"/>
      <c r="AF200" s="281"/>
      <c r="AG200" s="281"/>
      <c r="AH200" s="281"/>
      <c r="AI200" s="281"/>
      <c r="AJ200" s="283">
        <f t="shared" si="96"/>
        <v>0</v>
      </c>
      <c r="AK200" s="283">
        <v>0</v>
      </c>
    </row>
    <row r="201" s="232" customFormat="1" customHeight="1" spans="1:37">
      <c r="A201" s="402"/>
      <c r="B201" s="403"/>
      <c r="C201" s="404" t="str">
        <f>IF($B201="","",IFERROR(VLOOKUP($B201,#REF!,2,0),IFERROR(VLOOKUP($B201,#REF!,2,0),"")))</f>
        <v/>
      </c>
      <c r="D201" s="405" t="str">
        <f>IF($B201="","",IFERROR(VLOOKUP($B201,#REF!,3,0),IFERROR(VLOOKUP($B201,#REF!,3,0),"")))</f>
        <v/>
      </c>
      <c r="E201" s="406"/>
      <c r="F201" s="407" t="str">
        <f>IF($B201="","",IFERROR(VLOOKUP($B201,#REF!,4,0),IFERROR(VLOOKUP($B201,#REF!,6,0),"")))</f>
        <v/>
      </c>
      <c r="G201" s="407" t="str">
        <f>IF($B201="","",IFERROR(VLOOKUP($B201,#REF!,5,0),IFERROR(VLOOKUP($B201,#REF!,7,0),"")))</f>
        <v/>
      </c>
      <c r="H201" s="407" t="str">
        <f t="shared" si="87"/>
        <v/>
      </c>
      <c r="I201" s="407" t="str">
        <f t="shared" si="89"/>
        <v/>
      </c>
      <c r="J201" s="407" t="str">
        <f t="shared" si="90"/>
        <v/>
      </c>
      <c r="K201" s="407" t="str">
        <f t="shared" si="85"/>
        <v/>
      </c>
      <c r="L201" s="407"/>
      <c r="M201" s="281"/>
      <c r="N201" s="366"/>
      <c r="O201" s="367" t="str">
        <f t="shared" si="91"/>
        <v/>
      </c>
      <c r="P201" s="366"/>
      <c r="Q201" s="395" t="str">
        <f t="shared" si="92"/>
        <v/>
      </c>
      <c r="R201" s="366"/>
      <c r="S201" s="396" t="str">
        <f t="shared" si="93"/>
        <v/>
      </c>
      <c r="T201" s="397">
        <f ca="1">SUMIF($N$8:S$9,"QUANT.",N201:S201)</f>
        <v>0</v>
      </c>
      <c r="U201" s="398">
        <f ca="1" t="shared" si="86"/>
        <v>0</v>
      </c>
      <c r="V201" s="399" t="str">
        <f ca="1" t="shared" si="88"/>
        <v/>
      </c>
      <c r="W201" s="400">
        <f ca="1" t="shared" si="94"/>
        <v>0</v>
      </c>
      <c r="X201" s="400" t="e">
        <f ca="1" t="shared" si="95"/>
        <v>#VALUE!</v>
      </c>
      <c r="Y201" s="281"/>
      <c r="Z201" s="281"/>
      <c r="AA201" s="281"/>
      <c r="AB201" s="281"/>
      <c r="AC201" s="281"/>
      <c r="AD201" s="281"/>
      <c r="AE201" s="281"/>
      <c r="AF201" s="281"/>
      <c r="AG201" s="281"/>
      <c r="AH201" s="281"/>
      <c r="AI201" s="281"/>
      <c r="AJ201" s="283">
        <f t="shared" si="96"/>
        <v>0</v>
      </c>
      <c r="AK201" s="283">
        <v>0</v>
      </c>
    </row>
    <row r="202" s="232" customFormat="1" customHeight="1" spans="1:37">
      <c r="A202" s="402"/>
      <c r="B202" s="403"/>
      <c r="C202" s="404" t="str">
        <f>IF($B202="","",IFERROR(VLOOKUP($B202,#REF!,2,0),IFERROR(VLOOKUP($B202,#REF!,2,0),"")))</f>
        <v/>
      </c>
      <c r="D202" s="405" t="str">
        <f>IF($B202="","",IFERROR(VLOOKUP($B202,#REF!,3,0),IFERROR(VLOOKUP($B202,#REF!,3,0),"")))</f>
        <v/>
      </c>
      <c r="E202" s="406"/>
      <c r="F202" s="407" t="str">
        <f>IF($B202="","",IFERROR(VLOOKUP($B202,#REF!,4,0),IFERROR(VLOOKUP($B202,#REF!,6,0),"")))</f>
        <v/>
      </c>
      <c r="G202" s="407" t="str">
        <f>IF($B202="","",IFERROR(VLOOKUP($B202,#REF!,5,0),IFERROR(VLOOKUP($B202,#REF!,7,0),"")))</f>
        <v/>
      </c>
      <c r="H202" s="407" t="str">
        <f t="shared" si="87"/>
        <v/>
      </c>
      <c r="I202" s="407" t="str">
        <f t="shared" si="89"/>
        <v/>
      </c>
      <c r="J202" s="407" t="str">
        <f t="shared" si="90"/>
        <v/>
      </c>
      <c r="K202" s="407" t="str">
        <f t="shared" si="85"/>
        <v/>
      </c>
      <c r="L202" s="407"/>
      <c r="M202" s="281"/>
      <c r="N202" s="366"/>
      <c r="O202" s="367" t="str">
        <f t="shared" si="91"/>
        <v/>
      </c>
      <c r="P202" s="366"/>
      <c r="Q202" s="395" t="str">
        <f t="shared" si="92"/>
        <v/>
      </c>
      <c r="R202" s="366"/>
      <c r="S202" s="396" t="str">
        <f t="shared" si="93"/>
        <v/>
      </c>
      <c r="T202" s="397">
        <f ca="1">SUMIF($N$8:S$9,"QUANT.",N202:S202)</f>
        <v>0</v>
      </c>
      <c r="U202" s="398">
        <f ca="1" t="shared" si="86"/>
        <v>0</v>
      </c>
      <c r="V202" s="399" t="str">
        <f ca="1" t="shared" si="88"/>
        <v/>
      </c>
      <c r="W202" s="400">
        <f ca="1" t="shared" si="94"/>
        <v>0</v>
      </c>
      <c r="X202" s="400" t="e">
        <f ca="1" t="shared" si="95"/>
        <v>#VALUE!</v>
      </c>
      <c r="Y202" s="281"/>
      <c r="Z202" s="281"/>
      <c r="AA202" s="281"/>
      <c r="AB202" s="281"/>
      <c r="AC202" s="281"/>
      <c r="AD202" s="281"/>
      <c r="AE202" s="281"/>
      <c r="AF202" s="281"/>
      <c r="AG202" s="281"/>
      <c r="AH202" s="281"/>
      <c r="AI202" s="281"/>
      <c r="AJ202" s="283">
        <f t="shared" si="96"/>
        <v>0</v>
      </c>
      <c r="AK202" s="283">
        <v>0</v>
      </c>
    </row>
    <row r="203" s="232" customFormat="1" customHeight="1" spans="1:37">
      <c r="A203" s="402"/>
      <c r="B203" s="403"/>
      <c r="C203" s="404" t="str">
        <f>IF($B203="","",IFERROR(VLOOKUP($B203,#REF!,2,0),IFERROR(VLOOKUP($B203,#REF!,2,0),"")))</f>
        <v/>
      </c>
      <c r="D203" s="405" t="str">
        <f>IF($B203="","",IFERROR(VLOOKUP($B203,#REF!,3,0),IFERROR(VLOOKUP($B203,#REF!,3,0),"")))</f>
        <v/>
      </c>
      <c r="E203" s="406"/>
      <c r="F203" s="407" t="str">
        <f>IF($B203="","",IFERROR(VLOOKUP($B203,#REF!,4,0),IFERROR(VLOOKUP($B203,#REF!,6,0),"")))</f>
        <v/>
      </c>
      <c r="G203" s="407" t="str">
        <f>IF($B203="","",IFERROR(VLOOKUP($B203,#REF!,5,0),IFERROR(VLOOKUP($B203,#REF!,7,0),"")))</f>
        <v/>
      </c>
      <c r="H203" s="407" t="str">
        <f t="shared" si="87"/>
        <v/>
      </c>
      <c r="I203" s="407" t="str">
        <f t="shared" si="89"/>
        <v/>
      </c>
      <c r="J203" s="407" t="str">
        <f t="shared" si="90"/>
        <v/>
      </c>
      <c r="K203" s="407" t="str">
        <f t="shared" si="85"/>
        <v/>
      </c>
      <c r="L203" s="407"/>
      <c r="M203" s="281"/>
      <c r="N203" s="366"/>
      <c r="O203" s="367" t="str">
        <f t="shared" si="91"/>
        <v/>
      </c>
      <c r="P203" s="366"/>
      <c r="Q203" s="395" t="str">
        <f t="shared" si="92"/>
        <v/>
      </c>
      <c r="R203" s="366"/>
      <c r="S203" s="396" t="str">
        <f t="shared" si="93"/>
        <v/>
      </c>
      <c r="T203" s="397">
        <f ca="1">SUMIF($N$8:S$9,"QUANT.",N203:S203)</f>
        <v>0</v>
      </c>
      <c r="U203" s="398">
        <f ca="1" t="shared" si="86"/>
        <v>0</v>
      </c>
      <c r="V203" s="399" t="str">
        <f ca="1" t="shared" si="88"/>
        <v/>
      </c>
      <c r="W203" s="400">
        <f ca="1" t="shared" si="94"/>
        <v>0</v>
      </c>
      <c r="X203" s="400" t="e">
        <f ca="1" t="shared" si="95"/>
        <v>#VALUE!</v>
      </c>
      <c r="Y203" s="281"/>
      <c r="Z203" s="281"/>
      <c r="AA203" s="281"/>
      <c r="AB203" s="281"/>
      <c r="AC203" s="281"/>
      <c r="AD203" s="281"/>
      <c r="AE203" s="281"/>
      <c r="AF203" s="281"/>
      <c r="AG203" s="281"/>
      <c r="AH203" s="281"/>
      <c r="AI203" s="281"/>
      <c r="AJ203" s="283">
        <f t="shared" si="96"/>
        <v>0</v>
      </c>
      <c r="AK203" s="283">
        <v>0</v>
      </c>
    </row>
    <row r="204" s="232" customFormat="1" customHeight="1" spans="1:37">
      <c r="A204" s="402"/>
      <c r="B204" s="403"/>
      <c r="C204" s="404" t="str">
        <f>IF($B204="","",IFERROR(VLOOKUP($B204,#REF!,2,0),IFERROR(VLOOKUP($B204,#REF!,2,0),"")))</f>
        <v/>
      </c>
      <c r="D204" s="405" t="str">
        <f>IF($B204="","",IFERROR(VLOOKUP($B204,#REF!,3,0),IFERROR(VLOOKUP($B204,#REF!,3,0),"")))</f>
        <v/>
      </c>
      <c r="E204" s="406"/>
      <c r="F204" s="407" t="str">
        <f>IF($B204="","",IFERROR(VLOOKUP($B204,#REF!,4,0),IFERROR(VLOOKUP($B204,#REF!,6,0),"")))</f>
        <v/>
      </c>
      <c r="G204" s="407" t="str">
        <f>IF($B204="","",IFERROR(VLOOKUP($B204,#REF!,5,0),IFERROR(VLOOKUP($B204,#REF!,7,0),"")))</f>
        <v/>
      </c>
      <c r="H204" s="407" t="str">
        <f t="shared" si="87"/>
        <v/>
      </c>
      <c r="I204" s="407" t="str">
        <f t="shared" si="89"/>
        <v/>
      </c>
      <c r="J204" s="407" t="str">
        <f t="shared" si="90"/>
        <v/>
      </c>
      <c r="K204" s="407" t="str">
        <f t="shared" si="85"/>
        <v/>
      </c>
      <c r="L204" s="407"/>
      <c r="M204" s="281"/>
      <c r="N204" s="366"/>
      <c r="O204" s="367" t="str">
        <f t="shared" si="91"/>
        <v/>
      </c>
      <c r="P204" s="366"/>
      <c r="Q204" s="395" t="str">
        <f t="shared" si="92"/>
        <v/>
      </c>
      <c r="R204" s="366"/>
      <c r="S204" s="396" t="str">
        <f t="shared" si="93"/>
        <v/>
      </c>
      <c r="T204" s="397">
        <f ca="1">SUMIF($N$8:S$9,"QUANT.",N204:S204)</f>
        <v>0</v>
      </c>
      <c r="U204" s="398">
        <f ca="1" t="shared" si="86"/>
        <v>0</v>
      </c>
      <c r="V204" s="399" t="str">
        <f ca="1" t="shared" si="88"/>
        <v/>
      </c>
      <c r="W204" s="400">
        <f ca="1" t="shared" si="94"/>
        <v>0</v>
      </c>
      <c r="X204" s="400" t="e">
        <f ca="1" t="shared" si="95"/>
        <v>#VALUE!</v>
      </c>
      <c r="Y204" s="281"/>
      <c r="Z204" s="281"/>
      <c r="AA204" s="281"/>
      <c r="AB204" s="281"/>
      <c r="AC204" s="281"/>
      <c r="AD204" s="281"/>
      <c r="AE204" s="281"/>
      <c r="AF204" s="281"/>
      <c r="AG204" s="281"/>
      <c r="AH204" s="281"/>
      <c r="AI204" s="281"/>
      <c r="AJ204" s="283">
        <f t="shared" si="96"/>
        <v>0</v>
      </c>
      <c r="AK204" s="283">
        <v>0</v>
      </c>
    </row>
    <row r="205" s="232" customFormat="1" customHeight="1" spans="1:37">
      <c r="A205" s="402"/>
      <c r="B205" s="403"/>
      <c r="C205" s="404" t="str">
        <f>IF($B205="","",IFERROR(VLOOKUP($B205,#REF!,2,0),IFERROR(VLOOKUP($B205,#REF!,2,0),"")))</f>
        <v/>
      </c>
      <c r="D205" s="405" t="str">
        <f>IF($B205="","",IFERROR(VLOOKUP($B205,#REF!,3,0),IFERROR(VLOOKUP($B205,#REF!,3,0),"")))</f>
        <v/>
      </c>
      <c r="E205" s="406"/>
      <c r="F205" s="407" t="str">
        <f>IF($B205="","",IFERROR(VLOOKUP($B205,#REF!,4,0),IFERROR(VLOOKUP($B205,#REF!,6,0),"")))</f>
        <v/>
      </c>
      <c r="G205" s="407" t="str">
        <f>IF($B205="","",IFERROR(VLOOKUP($B205,#REF!,5,0),IFERROR(VLOOKUP($B205,#REF!,7,0),"")))</f>
        <v/>
      </c>
      <c r="H205" s="407" t="str">
        <f t="shared" si="87"/>
        <v/>
      </c>
      <c r="I205" s="407" t="str">
        <f t="shared" si="89"/>
        <v/>
      </c>
      <c r="J205" s="407" t="str">
        <f t="shared" si="90"/>
        <v/>
      </c>
      <c r="K205" s="407" t="str">
        <f t="shared" si="85"/>
        <v/>
      </c>
      <c r="L205" s="407"/>
      <c r="M205" s="281"/>
      <c r="N205" s="366"/>
      <c r="O205" s="367" t="str">
        <f t="shared" si="91"/>
        <v/>
      </c>
      <c r="P205" s="366"/>
      <c r="Q205" s="395" t="str">
        <f t="shared" si="92"/>
        <v/>
      </c>
      <c r="R205" s="366"/>
      <c r="S205" s="396" t="str">
        <f t="shared" si="93"/>
        <v/>
      </c>
      <c r="T205" s="397">
        <f ca="1">SUMIF($N$8:S$9,"QUANT.",N205:S205)</f>
        <v>0</v>
      </c>
      <c r="U205" s="398">
        <f ca="1" t="shared" si="86"/>
        <v>0</v>
      </c>
      <c r="V205" s="399" t="str">
        <f ca="1" t="shared" si="88"/>
        <v/>
      </c>
      <c r="W205" s="400">
        <f ca="1" t="shared" si="94"/>
        <v>0</v>
      </c>
      <c r="X205" s="400" t="e">
        <f ca="1" t="shared" si="95"/>
        <v>#VALUE!</v>
      </c>
      <c r="Y205" s="281"/>
      <c r="Z205" s="281"/>
      <c r="AA205" s="281"/>
      <c r="AB205" s="281"/>
      <c r="AC205" s="281"/>
      <c r="AD205" s="281"/>
      <c r="AE205" s="281"/>
      <c r="AF205" s="281"/>
      <c r="AG205" s="281"/>
      <c r="AH205" s="281"/>
      <c r="AI205" s="281"/>
      <c r="AJ205" s="283">
        <f t="shared" si="96"/>
        <v>0</v>
      </c>
      <c r="AK205" s="283">
        <v>0</v>
      </c>
    </row>
    <row r="206" s="232" customFormat="1" customHeight="1" spans="1:37">
      <c r="A206" s="402"/>
      <c r="B206" s="403"/>
      <c r="C206" s="404" t="str">
        <f>IF($B206="","",IFERROR(VLOOKUP($B206,#REF!,2,0),IFERROR(VLOOKUP($B206,#REF!,2,0),"")))</f>
        <v/>
      </c>
      <c r="D206" s="405" t="str">
        <f>IF($B206="","",IFERROR(VLOOKUP($B206,#REF!,3,0),IFERROR(VLOOKUP($B206,#REF!,3,0),"")))</f>
        <v/>
      </c>
      <c r="E206" s="406"/>
      <c r="F206" s="407" t="str">
        <f>IF($B206="","",IFERROR(VLOOKUP($B206,#REF!,4,0),IFERROR(VLOOKUP($B206,#REF!,6,0),"")))</f>
        <v/>
      </c>
      <c r="G206" s="407" t="str">
        <f>IF($B206="","",IFERROR(VLOOKUP($B206,#REF!,5,0),IFERROR(VLOOKUP($B206,#REF!,7,0),"")))</f>
        <v/>
      </c>
      <c r="H206" s="407" t="str">
        <f t="shared" si="87"/>
        <v/>
      </c>
      <c r="I206" s="407" t="str">
        <f t="shared" si="89"/>
        <v/>
      </c>
      <c r="J206" s="407" t="str">
        <f t="shared" si="90"/>
        <v/>
      </c>
      <c r="K206" s="407" t="str">
        <f t="shared" si="85"/>
        <v/>
      </c>
      <c r="L206" s="407"/>
      <c r="M206" s="281"/>
      <c r="N206" s="366"/>
      <c r="O206" s="367" t="str">
        <f t="shared" si="91"/>
        <v/>
      </c>
      <c r="P206" s="366"/>
      <c r="Q206" s="395" t="str">
        <f t="shared" si="92"/>
        <v/>
      </c>
      <c r="R206" s="366"/>
      <c r="S206" s="396" t="str">
        <f t="shared" si="93"/>
        <v/>
      </c>
      <c r="T206" s="397">
        <f ca="1">SUMIF($N$8:S$9,"QUANT.",N206:S206)</f>
        <v>0</v>
      </c>
      <c r="U206" s="398">
        <f ca="1" t="shared" si="86"/>
        <v>0</v>
      </c>
      <c r="V206" s="399" t="str">
        <f ca="1" t="shared" si="88"/>
        <v/>
      </c>
      <c r="W206" s="400">
        <f ca="1" t="shared" si="94"/>
        <v>0</v>
      </c>
      <c r="X206" s="400" t="e">
        <f ca="1" t="shared" si="95"/>
        <v>#VALUE!</v>
      </c>
      <c r="Y206" s="281"/>
      <c r="Z206" s="281"/>
      <c r="AA206" s="281"/>
      <c r="AB206" s="281"/>
      <c r="AC206" s="281"/>
      <c r="AD206" s="281"/>
      <c r="AE206" s="281"/>
      <c r="AF206" s="281"/>
      <c r="AG206" s="281"/>
      <c r="AH206" s="281"/>
      <c r="AI206" s="281"/>
      <c r="AJ206" s="283">
        <f t="shared" si="96"/>
        <v>0</v>
      </c>
      <c r="AK206" s="283">
        <v>0</v>
      </c>
    </row>
    <row r="207" s="232" customFormat="1" customHeight="1" spans="1:37">
      <c r="A207" s="402"/>
      <c r="B207" s="403"/>
      <c r="C207" s="404" t="str">
        <f>IF($B207="","",IFERROR(VLOOKUP($B207,#REF!,2,0),IFERROR(VLOOKUP($B207,#REF!,2,0),"")))</f>
        <v/>
      </c>
      <c r="D207" s="405" t="str">
        <f>IF($B207="","",IFERROR(VLOOKUP($B207,#REF!,3,0),IFERROR(VLOOKUP($B207,#REF!,3,0),"")))</f>
        <v/>
      </c>
      <c r="E207" s="406"/>
      <c r="F207" s="407" t="str">
        <f>IF($B207="","",IFERROR(VLOOKUP($B207,#REF!,4,0),IFERROR(VLOOKUP($B207,#REF!,6,0),"")))</f>
        <v/>
      </c>
      <c r="G207" s="407" t="str">
        <f>IF($B207="","",IFERROR(VLOOKUP($B207,#REF!,5,0),IFERROR(VLOOKUP($B207,#REF!,7,0),"")))</f>
        <v/>
      </c>
      <c r="H207" s="407" t="str">
        <f t="shared" si="87"/>
        <v/>
      </c>
      <c r="I207" s="407" t="str">
        <f t="shared" si="89"/>
        <v/>
      </c>
      <c r="J207" s="407" t="str">
        <f t="shared" si="90"/>
        <v/>
      </c>
      <c r="K207" s="407" t="str">
        <f t="shared" si="85"/>
        <v/>
      </c>
      <c r="L207" s="407"/>
      <c r="M207" s="281"/>
      <c r="N207" s="366"/>
      <c r="O207" s="367" t="str">
        <f t="shared" si="91"/>
        <v/>
      </c>
      <c r="P207" s="366"/>
      <c r="Q207" s="395" t="str">
        <f t="shared" si="92"/>
        <v/>
      </c>
      <c r="R207" s="366"/>
      <c r="S207" s="396" t="str">
        <f t="shared" si="93"/>
        <v/>
      </c>
      <c r="T207" s="397">
        <f ca="1">SUMIF($N$8:S$9,"QUANT.",N207:S207)</f>
        <v>0</v>
      </c>
      <c r="U207" s="398">
        <f ca="1" t="shared" si="86"/>
        <v>0</v>
      </c>
      <c r="V207" s="399" t="str">
        <f ca="1" t="shared" si="88"/>
        <v/>
      </c>
      <c r="W207" s="400">
        <f ca="1" t="shared" si="94"/>
        <v>0</v>
      </c>
      <c r="X207" s="400" t="e">
        <f ca="1" t="shared" si="95"/>
        <v>#VALUE!</v>
      </c>
      <c r="Y207" s="281"/>
      <c r="Z207" s="281"/>
      <c r="AA207" s="281"/>
      <c r="AB207" s="281"/>
      <c r="AC207" s="281"/>
      <c r="AD207" s="281"/>
      <c r="AE207" s="281"/>
      <c r="AF207" s="281"/>
      <c r="AG207" s="281"/>
      <c r="AH207" s="281"/>
      <c r="AI207" s="281"/>
      <c r="AJ207" s="283">
        <f t="shared" si="96"/>
        <v>0</v>
      </c>
      <c r="AK207" s="283">
        <v>0</v>
      </c>
    </row>
    <row r="208" s="232" customFormat="1" customHeight="1" spans="1:37">
      <c r="A208" s="402"/>
      <c r="B208" s="403"/>
      <c r="C208" s="404" t="str">
        <f>IF($B208="","",IFERROR(VLOOKUP($B208,#REF!,2,0),IFERROR(VLOOKUP($B208,#REF!,2,0),"")))</f>
        <v/>
      </c>
      <c r="D208" s="405" t="str">
        <f>IF($B208="","",IFERROR(VLOOKUP($B208,#REF!,3,0),IFERROR(VLOOKUP($B208,#REF!,3,0),"")))</f>
        <v/>
      </c>
      <c r="E208" s="406"/>
      <c r="F208" s="407" t="str">
        <f>IF($B208="","",IFERROR(VLOOKUP($B208,#REF!,4,0),IFERROR(VLOOKUP($B208,#REF!,6,0),"")))</f>
        <v/>
      </c>
      <c r="G208" s="407" t="str">
        <f>IF($B208="","",IFERROR(VLOOKUP($B208,#REF!,5,0),IFERROR(VLOOKUP($B208,#REF!,7,0),"")))</f>
        <v/>
      </c>
      <c r="H208" s="407" t="str">
        <f t="shared" si="87"/>
        <v/>
      </c>
      <c r="I208" s="407" t="str">
        <f t="shared" si="89"/>
        <v/>
      </c>
      <c r="J208" s="407" t="str">
        <f t="shared" si="90"/>
        <v/>
      </c>
      <c r="K208" s="407" t="str">
        <f t="shared" si="85"/>
        <v/>
      </c>
      <c r="L208" s="407"/>
      <c r="M208" s="281"/>
      <c r="N208" s="366"/>
      <c r="O208" s="367" t="str">
        <f t="shared" si="91"/>
        <v/>
      </c>
      <c r="P208" s="366"/>
      <c r="Q208" s="395" t="str">
        <f t="shared" si="92"/>
        <v/>
      </c>
      <c r="R208" s="366"/>
      <c r="S208" s="396" t="str">
        <f t="shared" si="93"/>
        <v/>
      </c>
      <c r="T208" s="397">
        <f ca="1">SUMIF($N$8:S$9,"QUANT.",N208:S208)</f>
        <v>0</v>
      </c>
      <c r="U208" s="398">
        <f ca="1" t="shared" si="86"/>
        <v>0</v>
      </c>
      <c r="V208" s="399" t="str">
        <f ca="1" t="shared" si="88"/>
        <v/>
      </c>
      <c r="W208" s="400">
        <f ca="1" t="shared" si="94"/>
        <v>0</v>
      </c>
      <c r="X208" s="400" t="e">
        <f ca="1" t="shared" si="95"/>
        <v>#VALUE!</v>
      </c>
      <c r="Y208" s="281"/>
      <c r="Z208" s="281"/>
      <c r="AA208" s="281"/>
      <c r="AB208" s="281"/>
      <c r="AC208" s="281"/>
      <c r="AD208" s="281"/>
      <c r="AE208" s="281"/>
      <c r="AF208" s="281"/>
      <c r="AG208" s="281"/>
      <c r="AH208" s="281"/>
      <c r="AI208" s="281"/>
      <c r="AJ208" s="283">
        <f t="shared" si="96"/>
        <v>0</v>
      </c>
      <c r="AK208" s="283">
        <v>0</v>
      </c>
    </row>
    <row r="209" s="232" customFormat="1" customHeight="1" spans="1:37">
      <c r="A209" s="402"/>
      <c r="B209" s="403"/>
      <c r="C209" s="404" t="str">
        <f>IF($B209="","",IFERROR(VLOOKUP($B209,#REF!,2,0),IFERROR(VLOOKUP($B209,#REF!,2,0),"")))</f>
        <v/>
      </c>
      <c r="D209" s="405" t="str">
        <f>IF($B209="","",IFERROR(VLOOKUP($B209,#REF!,3,0),IFERROR(VLOOKUP($B209,#REF!,3,0),"")))</f>
        <v/>
      </c>
      <c r="E209" s="406"/>
      <c r="F209" s="407" t="str">
        <f>IF($B209="","",IFERROR(VLOOKUP($B209,#REF!,4,0),IFERROR(VLOOKUP($B209,#REF!,6,0),"")))</f>
        <v/>
      </c>
      <c r="G209" s="407" t="str">
        <f>IF($B209="","",IFERROR(VLOOKUP($B209,#REF!,5,0),IFERROR(VLOOKUP($B209,#REF!,7,0),"")))</f>
        <v/>
      </c>
      <c r="H209" s="407" t="str">
        <f t="shared" si="87"/>
        <v/>
      </c>
      <c r="I209" s="407" t="str">
        <f t="shared" si="89"/>
        <v/>
      </c>
      <c r="J209" s="407" t="str">
        <f t="shared" si="90"/>
        <v/>
      </c>
      <c r="K209" s="407" t="str">
        <f t="shared" si="85"/>
        <v/>
      </c>
      <c r="L209" s="407"/>
      <c r="M209" s="281"/>
      <c r="N209" s="366"/>
      <c r="O209" s="367" t="str">
        <f t="shared" si="91"/>
        <v/>
      </c>
      <c r="P209" s="366"/>
      <c r="Q209" s="395" t="str">
        <f t="shared" si="92"/>
        <v/>
      </c>
      <c r="R209" s="366"/>
      <c r="S209" s="396" t="str">
        <f t="shared" si="93"/>
        <v/>
      </c>
      <c r="T209" s="397">
        <f ca="1">SUMIF($N$8:S$9,"QUANT.",N209:S209)</f>
        <v>0</v>
      </c>
      <c r="U209" s="398">
        <f ca="1" t="shared" si="86"/>
        <v>0</v>
      </c>
      <c r="V209" s="399" t="str">
        <f ca="1" t="shared" si="88"/>
        <v/>
      </c>
      <c r="W209" s="400">
        <f ca="1" t="shared" si="94"/>
        <v>0</v>
      </c>
      <c r="X209" s="400" t="e">
        <f ca="1" t="shared" si="95"/>
        <v>#VALUE!</v>
      </c>
      <c r="Y209" s="281"/>
      <c r="Z209" s="281"/>
      <c r="AA209" s="281"/>
      <c r="AB209" s="281"/>
      <c r="AC209" s="281"/>
      <c r="AD209" s="281"/>
      <c r="AE209" s="281"/>
      <c r="AF209" s="281"/>
      <c r="AG209" s="281"/>
      <c r="AH209" s="281"/>
      <c r="AI209" s="281"/>
      <c r="AJ209" s="283">
        <f t="shared" si="96"/>
        <v>0</v>
      </c>
      <c r="AK209" s="283">
        <v>0</v>
      </c>
    </row>
    <row r="210" s="232" customFormat="1" customHeight="1" spans="1:37">
      <c r="A210" s="402"/>
      <c r="B210" s="403"/>
      <c r="C210" s="404" t="str">
        <f>IF($B210="","",IFERROR(VLOOKUP($B210,#REF!,2,0),IFERROR(VLOOKUP($B210,#REF!,2,0),"")))</f>
        <v/>
      </c>
      <c r="D210" s="405" t="str">
        <f>IF($B210="","",IFERROR(VLOOKUP($B210,#REF!,3,0),IFERROR(VLOOKUP($B210,#REF!,3,0),"")))</f>
        <v/>
      </c>
      <c r="E210" s="406"/>
      <c r="F210" s="407" t="str">
        <f>IF($B210="","",IFERROR(VLOOKUP($B210,#REF!,4,0),IFERROR(VLOOKUP($B210,#REF!,6,0),"")))</f>
        <v/>
      </c>
      <c r="G210" s="407" t="str">
        <f>IF($B210="","",IFERROR(VLOOKUP($B210,#REF!,5,0),IFERROR(VLOOKUP($B210,#REF!,7,0),"")))</f>
        <v/>
      </c>
      <c r="H210" s="407" t="str">
        <f t="shared" si="87"/>
        <v/>
      </c>
      <c r="I210" s="407" t="str">
        <f t="shared" si="89"/>
        <v/>
      </c>
      <c r="J210" s="407" t="str">
        <f t="shared" si="90"/>
        <v/>
      </c>
      <c r="K210" s="407" t="str">
        <f t="shared" si="85"/>
        <v/>
      </c>
      <c r="L210" s="407"/>
      <c r="M210" s="281"/>
      <c r="N210" s="366"/>
      <c r="O210" s="367" t="str">
        <f t="shared" si="91"/>
        <v/>
      </c>
      <c r="P210" s="366"/>
      <c r="Q210" s="395" t="str">
        <f t="shared" si="92"/>
        <v/>
      </c>
      <c r="R210" s="366"/>
      <c r="S210" s="396" t="str">
        <f t="shared" si="93"/>
        <v/>
      </c>
      <c r="T210" s="397">
        <f ca="1">SUMIF($N$8:S$9,"QUANT.",N210:S210)</f>
        <v>0</v>
      </c>
      <c r="U210" s="398">
        <f ca="1" t="shared" si="86"/>
        <v>0</v>
      </c>
      <c r="V210" s="399" t="str">
        <f ca="1" t="shared" si="88"/>
        <v/>
      </c>
      <c r="W210" s="400">
        <f ca="1" t="shared" si="94"/>
        <v>0</v>
      </c>
      <c r="X210" s="400" t="e">
        <f ca="1" t="shared" si="95"/>
        <v>#VALUE!</v>
      </c>
      <c r="Y210" s="281"/>
      <c r="Z210" s="281"/>
      <c r="AA210" s="281"/>
      <c r="AB210" s="281"/>
      <c r="AC210" s="281"/>
      <c r="AD210" s="281"/>
      <c r="AE210" s="281"/>
      <c r="AF210" s="281"/>
      <c r="AG210" s="281"/>
      <c r="AH210" s="281"/>
      <c r="AI210" s="281"/>
      <c r="AJ210" s="283">
        <f t="shared" si="96"/>
        <v>0</v>
      </c>
      <c r="AK210" s="283">
        <v>0</v>
      </c>
    </row>
    <row r="211" s="232" customFormat="1" customHeight="1" spans="1:37">
      <c r="A211" s="402"/>
      <c r="B211" s="403"/>
      <c r="C211" s="404" t="str">
        <f>IF($B211="","",IFERROR(VLOOKUP($B211,#REF!,2,0),IFERROR(VLOOKUP($B211,#REF!,2,0),"")))</f>
        <v/>
      </c>
      <c r="D211" s="405" t="str">
        <f>IF($B211="","",IFERROR(VLOOKUP($B211,#REF!,3,0),IFERROR(VLOOKUP($B211,#REF!,3,0),"")))</f>
        <v/>
      </c>
      <c r="E211" s="406"/>
      <c r="F211" s="407" t="str">
        <f>IF($B211="","",IFERROR(VLOOKUP($B211,#REF!,4,0),IFERROR(VLOOKUP($B211,#REF!,6,0),"")))</f>
        <v/>
      </c>
      <c r="G211" s="407" t="str">
        <f>IF($B211="","",IFERROR(VLOOKUP($B211,#REF!,5,0),IFERROR(VLOOKUP($B211,#REF!,7,0),"")))</f>
        <v/>
      </c>
      <c r="H211" s="407" t="str">
        <f t="shared" si="87"/>
        <v/>
      </c>
      <c r="I211" s="407" t="str">
        <f t="shared" si="89"/>
        <v/>
      </c>
      <c r="J211" s="407" t="str">
        <f t="shared" si="90"/>
        <v/>
      </c>
      <c r="K211" s="407" t="str">
        <f t="shared" si="85"/>
        <v/>
      </c>
      <c r="L211" s="407"/>
      <c r="M211" s="281"/>
      <c r="N211" s="366"/>
      <c r="O211" s="367" t="str">
        <f t="shared" si="91"/>
        <v/>
      </c>
      <c r="P211" s="366"/>
      <c r="Q211" s="395" t="str">
        <f t="shared" si="92"/>
        <v/>
      </c>
      <c r="R211" s="366"/>
      <c r="S211" s="396" t="str">
        <f t="shared" si="93"/>
        <v/>
      </c>
      <c r="T211" s="397">
        <f ca="1">SUMIF($N$8:S$9,"QUANT.",N211:S211)</f>
        <v>0</v>
      </c>
      <c r="U211" s="398">
        <f ca="1" t="shared" si="86"/>
        <v>0</v>
      </c>
      <c r="V211" s="399" t="str">
        <f ca="1" t="shared" si="88"/>
        <v/>
      </c>
      <c r="W211" s="400">
        <f ca="1" t="shared" si="94"/>
        <v>0</v>
      </c>
      <c r="X211" s="400" t="e">
        <f ca="1" t="shared" si="95"/>
        <v>#VALUE!</v>
      </c>
      <c r="Y211" s="281"/>
      <c r="Z211" s="281"/>
      <c r="AA211" s="281"/>
      <c r="AB211" s="281"/>
      <c r="AC211" s="281"/>
      <c r="AD211" s="281"/>
      <c r="AE211" s="281"/>
      <c r="AF211" s="281"/>
      <c r="AG211" s="281"/>
      <c r="AH211" s="281"/>
      <c r="AI211" s="281"/>
      <c r="AJ211" s="283">
        <f t="shared" si="96"/>
        <v>0</v>
      </c>
      <c r="AK211" s="283">
        <v>0</v>
      </c>
    </row>
    <row r="212" s="232" customFormat="1" customHeight="1" spans="1:37">
      <c r="A212" s="402"/>
      <c r="B212" s="403"/>
      <c r="C212" s="404" t="str">
        <f>IF($B212="","",IFERROR(VLOOKUP($B212,#REF!,2,0),IFERROR(VLOOKUP($B212,#REF!,2,0),"")))</f>
        <v/>
      </c>
      <c r="D212" s="405" t="str">
        <f>IF($B212="","",IFERROR(VLOOKUP($B212,#REF!,3,0),IFERROR(VLOOKUP($B212,#REF!,3,0),"")))</f>
        <v/>
      </c>
      <c r="E212" s="406"/>
      <c r="F212" s="407" t="str">
        <f>IF($B212="","",IFERROR(VLOOKUP($B212,#REF!,4,0),IFERROR(VLOOKUP($B212,#REF!,6,0),"")))</f>
        <v/>
      </c>
      <c r="G212" s="407" t="str">
        <f>IF($B212="","",IFERROR(VLOOKUP($B212,#REF!,5,0),IFERROR(VLOOKUP($B212,#REF!,7,0),"")))</f>
        <v/>
      </c>
      <c r="H212" s="407" t="str">
        <f t="shared" si="87"/>
        <v/>
      </c>
      <c r="I212" s="407" t="str">
        <f t="shared" si="89"/>
        <v/>
      </c>
      <c r="J212" s="407" t="str">
        <f t="shared" si="90"/>
        <v/>
      </c>
      <c r="K212" s="407" t="str">
        <f t="shared" si="85"/>
        <v/>
      </c>
      <c r="L212" s="407"/>
      <c r="M212" s="281"/>
      <c r="N212" s="366"/>
      <c r="O212" s="367" t="str">
        <f t="shared" si="91"/>
        <v/>
      </c>
      <c r="P212" s="366"/>
      <c r="Q212" s="395" t="str">
        <f t="shared" si="92"/>
        <v/>
      </c>
      <c r="R212" s="366"/>
      <c r="S212" s="396" t="str">
        <f t="shared" si="93"/>
        <v/>
      </c>
      <c r="T212" s="397">
        <f ca="1">SUMIF($N$8:S$9,"QUANT.",N212:S212)</f>
        <v>0</v>
      </c>
      <c r="U212" s="398">
        <f ca="1" t="shared" si="86"/>
        <v>0</v>
      </c>
      <c r="V212" s="399" t="str">
        <f ca="1" t="shared" si="88"/>
        <v/>
      </c>
      <c r="W212" s="400">
        <f ca="1" t="shared" si="94"/>
        <v>0</v>
      </c>
      <c r="X212" s="400" t="e">
        <f ca="1" t="shared" si="95"/>
        <v>#VALUE!</v>
      </c>
      <c r="Y212" s="281"/>
      <c r="Z212" s="281"/>
      <c r="AA212" s="281"/>
      <c r="AB212" s="281"/>
      <c r="AC212" s="281"/>
      <c r="AD212" s="281"/>
      <c r="AE212" s="281"/>
      <c r="AF212" s="281"/>
      <c r="AG212" s="281"/>
      <c r="AH212" s="281"/>
      <c r="AI212" s="281"/>
      <c r="AJ212" s="283">
        <f t="shared" si="96"/>
        <v>0</v>
      </c>
      <c r="AK212" s="283">
        <v>0</v>
      </c>
    </row>
    <row r="213" s="232" customFormat="1" customHeight="1" spans="1:37">
      <c r="A213" s="402"/>
      <c r="B213" s="403"/>
      <c r="C213" s="404" t="str">
        <f>IF($B213="","",IFERROR(VLOOKUP($B213,#REF!,2,0),IFERROR(VLOOKUP($B213,#REF!,2,0),"")))</f>
        <v/>
      </c>
      <c r="D213" s="405" t="str">
        <f>IF($B213="","",IFERROR(VLOOKUP($B213,#REF!,3,0),IFERROR(VLOOKUP($B213,#REF!,3,0),"")))</f>
        <v/>
      </c>
      <c r="E213" s="406"/>
      <c r="F213" s="407" t="str">
        <f>IF($B213="","",IFERROR(VLOOKUP($B213,#REF!,4,0),IFERROR(VLOOKUP($B213,#REF!,6,0),"")))</f>
        <v/>
      </c>
      <c r="G213" s="407" t="str">
        <f>IF($B213="","",IFERROR(VLOOKUP($B213,#REF!,5,0),IFERROR(VLOOKUP($B213,#REF!,7,0),"")))</f>
        <v/>
      </c>
      <c r="H213" s="407" t="str">
        <f t="shared" si="87"/>
        <v/>
      </c>
      <c r="I213" s="407" t="str">
        <f t="shared" si="89"/>
        <v/>
      </c>
      <c r="J213" s="407" t="str">
        <f t="shared" si="90"/>
        <v/>
      </c>
      <c r="K213" s="407" t="str">
        <f t="shared" si="85"/>
        <v/>
      </c>
      <c r="L213" s="407"/>
      <c r="M213" s="281"/>
      <c r="N213" s="366"/>
      <c r="O213" s="367" t="str">
        <f t="shared" si="91"/>
        <v/>
      </c>
      <c r="P213" s="366"/>
      <c r="Q213" s="395" t="str">
        <f t="shared" si="92"/>
        <v/>
      </c>
      <c r="R213" s="366"/>
      <c r="S213" s="396" t="str">
        <f t="shared" si="93"/>
        <v/>
      </c>
      <c r="T213" s="397">
        <f ca="1">SUMIF($N$8:S$9,"QUANT.",N213:S213)</f>
        <v>0</v>
      </c>
      <c r="U213" s="398">
        <f ca="1" t="shared" si="86"/>
        <v>0</v>
      </c>
      <c r="V213" s="399" t="str">
        <f ca="1" t="shared" si="88"/>
        <v/>
      </c>
      <c r="W213" s="400">
        <f ca="1" t="shared" si="94"/>
        <v>0</v>
      </c>
      <c r="X213" s="400" t="e">
        <f ca="1" t="shared" si="95"/>
        <v>#VALUE!</v>
      </c>
      <c r="Y213" s="281"/>
      <c r="Z213" s="281"/>
      <c r="AA213" s="281"/>
      <c r="AB213" s="281"/>
      <c r="AC213" s="281"/>
      <c r="AD213" s="281"/>
      <c r="AE213" s="281"/>
      <c r="AF213" s="281"/>
      <c r="AG213" s="281"/>
      <c r="AH213" s="281"/>
      <c r="AI213" s="281"/>
      <c r="AJ213" s="283">
        <f t="shared" si="96"/>
        <v>0</v>
      </c>
      <c r="AK213" s="283">
        <v>0</v>
      </c>
    </row>
    <row r="214" s="232" customFormat="1" customHeight="1" spans="1:37">
      <c r="A214" s="402"/>
      <c r="B214" s="403"/>
      <c r="C214" s="404" t="str">
        <f>IF($B214="","",IFERROR(VLOOKUP($B214,#REF!,2,0),IFERROR(VLOOKUP($B214,#REF!,2,0),"")))</f>
        <v/>
      </c>
      <c r="D214" s="405" t="str">
        <f>IF($B214="","",IFERROR(VLOOKUP($B214,#REF!,3,0),IFERROR(VLOOKUP($B214,#REF!,3,0),"")))</f>
        <v/>
      </c>
      <c r="E214" s="406"/>
      <c r="F214" s="407" t="str">
        <f>IF($B214="","",IFERROR(VLOOKUP($B214,#REF!,4,0),IFERROR(VLOOKUP($B214,#REF!,6,0),"")))</f>
        <v/>
      </c>
      <c r="G214" s="407" t="str">
        <f>IF($B214="","",IFERROR(VLOOKUP($B214,#REF!,5,0),IFERROR(VLOOKUP($B214,#REF!,7,0),"")))</f>
        <v/>
      </c>
      <c r="H214" s="407" t="str">
        <f t="shared" si="87"/>
        <v/>
      </c>
      <c r="I214" s="407" t="str">
        <f t="shared" si="89"/>
        <v/>
      </c>
      <c r="J214" s="407" t="str">
        <f t="shared" si="90"/>
        <v/>
      </c>
      <c r="K214" s="407" t="str">
        <f t="shared" si="85"/>
        <v/>
      </c>
      <c r="L214" s="407"/>
      <c r="M214" s="281"/>
      <c r="N214" s="366"/>
      <c r="O214" s="367" t="str">
        <f t="shared" si="91"/>
        <v/>
      </c>
      <c r="P214" s="366"/>
      <c r="Q214" s="395" t="str">
        <f t="shared" si="92"/>
        <v/>
      </c>
      <c r="R214" s="366"/>
      <c r="S214" s="396" t="str">
        <f t="shared" si="93"/>
        <v/>
      </c>
      <c r="T214" s="397">
        <f ca="1">SUMIF($N$8:S$9,"QUANT.",N214:S214)</f>
        <v>0</v>
      </c>
      <c r="U214" s="398">
        <f ca="1" t="shared" si="86"/>
        <v>0</v>
      </c>
      <c r="V214" s="399" t="str">
        <f ca="1" t="shared" si="88"/>
        <v/>
      </c>
      <c r="W214" s="400">
        <f ca="1" t="shared" si="94"/>
        <v>0</v>
      </c>
      <c r="X214" s="400" t="e">
        <f ca="1" t="shared" si="95"/>
        <v>#VALUE!</v>
      </c>
      <c r="Y214" s="281"/>
      <c r="Z214" s="281"/>
      <c r="AA214" s="281"/>
      <c r="AB214" s="281"/>
      <c r="AC214" s="281"/>
      <c r="AD214" s="281"/>
      <c r="AE214" s="281"/>
      <c r="AF214" s="281"/>
      <c r="AG214" s="281"/>
      <c r="AH214" s="281"/>
      <c r="AI214" s="281"/>
      <c r="AJ214" s="283">
        <f t="shared" si="96"/>
        <v>0</v>
      </c>
      <c r="AK214" s="283">
        <v>0</v>
      </c>
    </row>
    <row r="215" s="232" customFormat="1" customHeight="1" spans="1:37">
      <c r="A215" s="402"/>
      <c r="B215" s="403"/>
      <c r="C215" s="404" t="str">
        <f>IF($B215="","",IFERROR(VLOOKUP($B215,#REF!,2,0),IFERROR(VLOOKUP($B215,#REF!,2,0),"")))</f>
        <v/>
      </c>
      <c r="D215" s="405" t="str">
        <f>IF($B215="","",IFERROR(VLOOKUP($B215,#REF!,3,0),IFERROR(VLOOKUP($B215,#REF!,3,0),"")))</f>
        <v/>
      </c>
      <c r="E215" s="406"/>
      <c r="F215" s="407" t="str">
        <f>IF($B215="","",IFERROR(VLOOKUP($B215,#REF!,4,0),IFERROR(VLOOKUP($B215,#REF!,6,0),"")))</f>
        <v/>
      </c>
      <c r="G215" s="407" t="str">
        <f>IF($B215="","",IFERROR(VLOOKUP($B215,#REF!,5,0),IFERROR(VLOOKUP($B215,#REF!,7,0),"")))</f>
        <v/>
      </c>
      <c r="H215" s="407" t="str">
        <f t="shared" si="87"/>
        <v/>
      </c>
      <c r="I215" s="407" t="str">
        <f t="shared" si="89"/>
        <v/>
      </c>
      <c r="J215" s="407" t="str">
        <f t="shared" si="90"/>
        <v/>
      </c>
      <c r="K215" s="407" t="str">
        <f t="shared" si="85"/>
        <v/>
      </c>
      <c r="L215" s="407"/>
      <c r="M215" s="281"/>
      <c r="N215" s="366"/>
      <c r="O215" s="367" t="str">
        <f t="shared" si="91"/>
        <v/>
      </c>
      <c r="P215" s="366"/>
      <c r="Q215" s="395" t="str">
        <f t="shared" si="92"/>
        <v/>
      </c>
      <c r="R215" s="366"/>
      <c r="S215" s="396" t="str">
        <f t="shared" si="93"/>
        <v/>
      </c>
      <c r="T215" s="397">
        <f ca="1">SUMIF($N$8:S$9,"QUANT.",N215:S215)</f>
        <v>0</v>
      </c>
      <c r="U215" s="398">
        <f ca="1" t="shared" si="86"/>
        <v>0</v>
      </c>
      <c r="V215" s="399" t="str">
        <f ca="1" t="shared" si="88"/>
        <v/>
      </c>
      <c r="W215" s="400">
        <f ca="1" t="shared" si="94"/>
        <v>0</v>
      </c>
      <c r="X215" s="400" t="e">
        <f ca="1" t="shared" si="95"/>
        <v>#VALUE!</v>
      </c>
      <c r="Y215" s="281"/>
      <c r="Z215" s="281"/>
      <c r="AA215" s="281"/>
      <c r="AB215" s="281"/>
      <c r="AC215" s="281"/>
      <c r="AD215" s="281"/>
      <c r="AE215" s="281"/>
      <c r="AF215" s="281"/>
      <c r="AG215" s="281"/>
      <c r="AH215" s="281"/>
      <c r="AI215" s="281"/>
      <c r="AJ215" s="283">
        <f t="shared" si="96"/>
        <v>0</v>
      </c>
      <c r="AK215" s="283">
        <v>0</v>
      </c>
    </row>
    <row r="216" s="232" customFormat="1" customHeight="1" spans="1:37">
      <c r="A216" s="402"/>
      <c r="B216" s="403"/>
      <c r="C216" s="404" t="str">
        <f>IF($B216="","",IFERROR(VLOOKUP($B216,#REF!,2,0),IFERROR(VLOOKUP($B216,#REF!,2,0),"")))</f>
        <v/>
      </c>
      <c r="D216" s="405" t="str">
        <f>IF($B216="","",IFERROR(VLOOKUP($B216,#REF!,3,0),IFERROR(VLOOKUP($B216,#REF!,3,0),"")))</f>
        <v/>
      </c>
      <c r="E216" s="406"/>
      <c r="F216" s="407" t="str">
        <f>IF($B216="","",IFERROR(VLOOKUP($B216,#REF!,4,0),IFERROR(VLOOKUP($B216,#REF!,6,0),"")))</f>
        <v/>
      </c>
      <c r="G216" s="407" t="str">
        <f>IF($B216="","",IFERROR(VLOOKUP($B216,#REF!,5,0),IFERROR(VLOOKUP($B216,#REF!,7,0),"")))</f>
        <v/>
      </c>
      <c r="H216" s="407" t="str">
        <f t="shared" si="87"/>
        <v/>
      </c>
      <c r="I216" s="407" t="str">
        <f t="shared" si="89"/>
        <v/>
      </c>
      <c r="J216" s="407" t="str">
        <f t="shared" si="90"/>
        <v/>
      </c>
      <c r="K216" s="407" t="str">
        <f t="shared" ref="K216:K279" si="97">IF(E216="","",TRUNC((I216+J216),2))</f>
        <v/>
      </c>
      <c r="L216" s="407"/>
      <c r="M216" s="281"/>
      <c r="N216" s="366"/>
      <c r="O216" s="367" t="str">
        <f t="shared" si="91"/>
        <v/>
      </c>
      <c r="P216" s="366"/>
      <c r="Q216" s="395" t="str">
        <f t="shared" si="92"/>
        <v/>
      </c>
      <c r="R216" s="366"/>
      <c r="S216" s="396" t="str">
        <f t="shared" si="93"/>
        <v/>
      </c>
      <c r="T216" s="397">
        <f ca="1">SUMIF($N$8:S$9,"QUANT.",N216:S216)</f>
        <v>0</v>
      </c>
      <c r="U216" s="398">
        <f ca="1" t="shared" si="86"/>
        <v>0</v>
      </c>
      <c r="V216" s="399" t="str">
        <f ca="1" t="shared" si="88"/>
        <v/>
      </c>
      <c r="W216" s="400">
        <f ca="1" t="shared" si="94"/>
        <v>0</v>
      </c>
      <c r="X216" s="400" t="e">
        <f ca="1" t="shared" si="95"/>
        <v>#VALUE!</v>
      </c>
      <c r="Y216" s="281"/>
      <c r="Z216" s="281"/>
      <c r="AA216" s="281"/>
      <c r="AB216" s="281"/>
      <c r="AC216" s="281"/>
      <c r="AD216" s="281"/>
      <c r="AE216" s="281"/>
      <c r="AF216" s="281"/>
      <c r="AG216" s="281"/>
      <c r="AH216" s="281"/>
      <c r="AI216" s="281"/>
      <c r="AJ216" s="283">
        <f t="shared" si="96"/>
        <v>0</v>
      </c>
      <c r="AK216" s="283">
        <v>0</v>
      </c>
    </row>
    <row r="217" s="232" customFormat="1" customHeight="1" spans="1:37">
      <c r="A217" s="402"/>
      <c r="B217" s="403"/>
      <c r="C217" s="404" t="str">
        <f>IF($B217="","",IFERROR(VLOOKUP($B217,#REF!,2,0),IFERROR(VLOOKUP($B217,#REF!,2,0),"")))</f>
        <v/>
      </c>
      <c r="D217" s="405" t="str">
        <f>IF($B217="","",IFERROR(VLOOKUP($B217,#REF!,3,0),IFERROR(VLOOKUP($B217,#REF!,3,0),"")))</f>
        <v/>
      </c>
      <c r="E217" s="406"/>
      <c r="F217" s="407" t="str">
        <f>IF($B217="","",IFERROR(VLOOKUP($B217,#REF!,4,0),IFERROR(VLOOKUP($B217,#REF!,6,0),"")))</f>
        <v/>
      </c>
      <c r="G217" s="407" t="str">
        <f>IF($B217="","",IFERROR(VLOOKUP($B217,#REF!,5,0),IFERROR(VLOOKUP($B217,#REF!,7,0),"")))</f>
        <v/>
      </c>
      <c r="H217" s="407" t="str">
        <f t="shared" si="87"/>
        <v/>
      </c>
      <c r="I217" s="407" t="str">
        <f t="shared" si="89"/>
        <v/>
      </c>
      <c r="J217" s="407" t="str">
        <f t="shared" si="90"/>
        <v/>
      </c>
      <c r="K217" s="407" t="str">
        <f t="shared" si="97"/>
        <v/>
      </c>
      <c r="L217" s="407"/>
      <c r="M217" s="281"/>
      <c r="N217" s="366"/>
      <c r="O217" s="367" t="str">
        <f t="shared" si="91"/>
        <v/>
      </c>
      <c r="P217" s="366"/>
      <c r="Q217" s="395" t="str">
        <f t="shared" si="92"/>
        <v/>
      </c>
      <c r="R217" s="366"/>
      <c r="S217" s="396" t="str">
        <f t="shared" si="93"/>
        <v/>
      </c>
      <c r="T217" s="397">
        <f ca="1">SUMIF($N$8:S$9,"QUANT.",N217:S217)</f>
        <v>0</v>
      </c>
      <c r="U217" s="398">
        <f ca="1" t="shared" si="86"/>
        <v>0</v>
      </c>
      <c r="V217" s="399" t="str">
        <f ca="1" t="shared" si="88"/>
        <v/>
      </c>
      <c r="W217" s="400">
        <f ca="1" t="shared" si="94"/>
        <v>0</v>
      </c>
      <c r="X217" s="400" t="e">
        <f ca="1" t="shared" si="95"/>
        <v>#VALUE!</v>
      </c>
      <c r="Y217" s="281"/>
      <c r="Z217" s="281"/>
      <c r="AA217" s="281"/>
      <c r="AB217" s="281"/>
      <c r="AC217" s="281"/>
      <c r="AD217" s="281"/>
      <c r="AE217" s="281"/>
      <c r="AF217" s="281"/>
      <c r="AG217" s="281"/>
      <c r="AH217" s="281"/>
      <c r="AI217" s="281"/>
      <c r="AJ217" s="283">
        <f t="shared" si="96"/>
        <v>0</v>
      </c>
      <c r="AK217" s="283">
        <v>0</v>
      </c>
    </row>
    <row r="218" s="232" customFormat="1" customHeight="1" spans="1:37">
      <c r="A218" s="402"/>
      <c r="B218" s="403"/>
      <c r="C218" s="404" t="str">
        <f>IF($B218="","",IFERROR(VLOOKUP($B218,#REF!,2,0),IFERROR(VLOOKUP($B218,#REF!,2,0),"")))</f>
        <v/>
      </c>
      <c r="D218" s="405" t="str">
        <f>IF($B218="","",IFERROR(VLOOKUP($B218,#REF!,3,0),IFERROR(VLOOKUP($B218,#REF!,3,0),"")))</f>
        <v/>
      </c>
      <c r="E218" s="406"/>
      <c r="F218" s="407" t="str">
        <f>IF($B218="","",IFERROR(VLOOKUP($B218,#REF!,4,0),IFERROR(VLOOKUP($B218,#REF!,6,0),"")))</f>
        <v/>
      </c>
      <c r="G218" s="407" t="str">
        <f>IF($B218="","",IFERROR(VLOOKUP($B218,#REF!,5,0),IFERROR(VLOOKUP($B218,#REF!,7,0),"")))</f>
        <v/>
      </c>
      <c r="H218" s="407" t="str">
        <f t="shared" si="87"/>
        <v/>
      </c>
      <c r="I218" s="407" t="str">
        <f t="shared" si="89"/>
        <v/>
      </c>
      <c r="J218" s="407" t="str">
        <f t="shared" si="90"/>
        <v/>
      </c>
      <c r="K218" s="407" t="str">
        <f t="shared" si="97"/>
        <v/>
      </c>
      <c r="L218" s="407"/>
      <c r="M218" s="281"/>
      <c r="N218" s="366"/>
      <c r="O218" s="367" t="str">
        <f t="shared" si="91"/>
        <v/>
      </c>
      <c r="P218" s="366"/>
      <c r="Q218" s="395" t="str">
        <f t="shared" si="92"/>
        <v/>
      </c>
      <c r="R218" s="366"/>
      <c r="S218" s="396" t="str">
        <f t="shared" si="93"/>
        <v/>
      </c>
      <c r="T218" s="397">
        <f ca="1">SUMIF($N$8:S$9,"QUANT.",N218:S218)</f>
        <v>0</v>
      </c>
      <c r="U218" s="398">
        <f ca="1" t="shared" si="86"/>
        <v>0</v>
      </c>
      <c r="V218" s="399" t="str">
        <f ca="1" t="shared" si="88"/>
        <v/>
      </c>
      <c r="W218" s="400">
        <f ca="1" t="shared" si="94"/>
        <v>0</v>
      </c>
      <c r="X218" s="400" t="e">
        <f ca="1" t="shared" si="95"/>
        <v>#VALUE!</v>
      </c>
      <c r="Y218" s="281"/>
      <c r="Z218" s="281"/>
      <c r="AA218" s="281"/>
      <c r="AB218" s="281"/>
      <c r="AC218" s="281"/>
      <c r="AD218" s="281"/>
      <c r="AE218" s="281"/>
      <c r="AF218" s="281"/>
      <c r="AG218" s="281"/>
      <c r="AH218" s="281"/>
      <c r="AI218" s="281"/>
      <c r="AJ218" s="283">
        <f t="shared" si="96"/>
        <v>0</v>
      </c>
      <c r="AK218" s="283">
        <v>0</v>
      </c>
    </row>
    <row r="219" s="232" customFormat="1" customHeight="1" spans="1:37">
      <c r="A219" s="402"/>
      <c r="B219" s="403"/>
      <c r="C219" s="404" t="str">
        <f>IF($B219="","",IFERROR(VLOOKUP($B219,#REF!,2,0),IFERROR(VLOOKUP($B219,#REF!,2,0),"")))</f>
        <v/>
      </c>
      <c r="D219" s="405" t="str">
        <f>IF($B219="","",IFERROR(VLOOKUP($B219,#REF!,3,0),IFERROR(VLOOKUP($B219,#REF!,3,0),"")))</f>
        <v/>
      </c>
      <c r="E219" s="406"/>
      <c r="F219" s="407" t="str">
        <f>IF($B219="","",IFERROR(VLOOKUP($B219,#REF!,4,0),IFERROR(VLOOKUP($B219,#REF!,6,0),"")))</f>
        <v/>
      </c>
      <c r="G219" s="407" t="str">
        <f>IF($B219="","",IFERROR(VLOOKUP($B219,#REF!,5,0),IFERROR(VLOOKUP($B219,#REF!,7,0),"")))</f>
        <v/>
      </c>
      <c r="H219" s="407" t="str">
        <f t="shared" si="87"/>
        <v/>
      </c>
      <c r="I219" s="407" t="str">
        <f t="shared" si="89"/>
        <v/>
      </c>
      <c r="J219" s="407" t="str">
        <f t="shared" si="90"/>
        <v/>
      </c>
      <c r="K219" s="407" t="str">
        <f t="shared" si="97"/>
        <v/>
      </c>
      <c r="L219" s="407"/>
      <c r="M219" s="281"/>
      <c r="N219" s="366"/>
      <c r="O219" s="367" t="str">
        <f t="shared" si="91"/>
        <v/>
      </c>
      <c r="P219" s="366"/>
      <c r="Q219" s="395" t="str">
        <f t="shared" si="92"/>
        <v/>
      </c>
      <c r="R219" s="366"/>
      <c r="S219" s="396" t="str">
        <f t="shared" si="93"/>
        <v/>
      </c>
      <c r="T219" s="397">
        <f ca="1">SUMIF($N$8:S$9,"QUANT.",N219:S219)</f>
        <v>0</v>
      </c>
      <c r="U219" s="398">
        <f ca="1" t="shared" ref="U219:U282" si="98">SUMIF($N$8:$S$9,"CUSTO",N219:S219)</f>
        <v>0</v>
      </c>
      <c r="V219" s="399" t="str">
        <f ca="1" t="shared" si="88"/>
        <v/>
      </c>
      <c r="W219" s="400">
        <f ca="1" t="shared" si="94"/>
        <v>0</v>
      </c>
      <c r="X219" s="400" t="e">
        <f ca="1" t="shared" si="95"/>
        <v>#VALUE!</v>
      </c>
      <c r="Y219" s="281"/>
      <c r="Z219" s="281"/>
      <c r="AA219" s="281"/>
      <c r="AB219" s="281"/>
      <c r="AC219" s="281"/>
      <c r="AD219" s="281"/>
      <c r="AE219" s="281"/>
      <c r="AF219" s="281"/>
      <c r="AG219" s="281"/>
      <c r="AH219" s="281"/>
      <c r="AI219" s="281"/>
      <c r="AJ219" s="283">
        <f t="shared" si="96"/>
        <v>0</v>
      </c>
      <c r="AK219" s="283">
        <v>0</v>
      </c>
    </row>
    <row r="220" s="232" customFormat="1" customHeight="1" spans="1:37">
      <c r="A220" s="402"/>
      <c r="B220" s="403"/>
      <c r="C220" s="404" t="str">
        <f>IF($B220="","",IFERROR(VLOOKUP($B220,#REF!,2,0),IFERROR(VLOOKUP($B220,#REF!,2,0),"")))</f>
        <v/>
      </c>
      <c r="D220" s="405" t="str">
        <f>IF($B220="","",IFERROR(VLOOKUP($B220,#REF!,3,0),IFERROR(VLOOKUP($B220,#REF!,3,0),"")))</f>
        <v/>
      </c>
      <c r="E220" s="406"/>
      <c r="F220" s="407" t="str">
        <f>IF($B220="","",IFERROR(VLOOKUP($B220,#REF!,4,0),IFERROR(VLOOKUP($B220,#REF!,6,0),"")))</f>
        <v/>
      </c>
      <c r="G220" s="407" t="str">
        <f>IF($B220="","",IFERROR(VLOOKUP($B220,#REF!,5,0),IFERROR(VLOOKUP($B220,#REF!,7,0),"")))</f>
        <v/>
      </c>
      <c r="H220" s="407" t="str">
        <f t="shared" ref="H220:H283" si="99">IF(E220="","",F220+G220)</f>
        <v/>
      </c>
      <c r="I220" s="407" t="str">
        <f t="shared" si="89"/>
        <v/>
      </c>
      <c r="J220" s="407" t="str">
        <f t="shared" si="90"/>
        <v/>
      </c>
      <c r="K220" s="407" t="str">
        <f t="shared" si="97"/>
        <v/>
      </c>
      <c r="L220" s="407"/>
      <c r="M220" s="281"/>
      <c r="N220" s="366"/>
      <c r="O220" s="367" t="str">
        <f t="shared" si="91"/>
        <v/>
      </c>
      <c r="P220" s="366"/>
      <c r="Q220" s="395" t="str">
        <f t="shared" si="92"/>
        <v/>
      </c>
      <c r="R220" s="366"/>
      <c r="S220" s="396" t="str">
        <f t="shared" si="93"/>
        <v/>
      </c>
      <c r="T220" s="397">
        <f ca="1">SUMIF($N$8:S$9,"QUANT.",N220:S220)</f>
        <v>0</v>
      </c>
      <c r="U220" s="398">
        <f ca="1" t="shared" si="98"/>
        <v>0</v>
      </c>
      <c r="V220" s="399" t="str">
        <f ca="1" t="shared" ref="V220:V283" si="100">IF(B220&lt;&gt;"",IF(U220=0,"MEDIR",IF(K220-U220=0,"OK",IF(K220-U220&gt;0,"MEDIR","ALERTA!"))),"")</f>
        <v/>
      </c>
      <c r="W220" s="400">
        <f ca="1" t="shared" si="94"/>
        <v>0</v>
      </c>
      <c r="X220" s="400" t="e">
        <f ca="1" t="shared" si="95"/>
        <v>#VALUE!</v>
      </c>
      <c r="Y220" s="281"/>
      <c r="Z220" s="281"/>
      <c r="AA220" s="281"/>
      <c r="AB220" s="281"/>
      <c r="AC220" s="281"/>
      <c r="AD220" s="281"/>
      <c r="AE220" s="281"/>
      <c r="AF220" s="281"/>
      <c r="AG220" s="281"/>
      <c r="AH220" s="281"/>
      <c r="AI220" s="281"/>
      <c r="AJ220" s="283">
        <f t="shared" si="96"/>
        <v>0</v>
      </c>
      <c r="AK220" s="283">
        <v>0</v>
      </c>
    </row>
    <row r="221" s="232" customFormat="1" customHeight="1" spans="1:37">
      <c r="A221" s="402"/>
      <c r="B221" s="403"/>
      <c r="C221" s="404" t="str">
        <f>IF($B221="","",IFERROR(VLOOKUP($B221,#REF!,2,0),IFERROR(VLOOKUP($B221,#REF!,2,0),"")))</f>
        <v/>
      </c>
      <c r="D221" s="405" t="str">
        <f>IF($B221="","",IFERROR(VLOOKUP($B221,#REF!,3,0),IFERROR(VLOOKUP($B221,#REF!,3,0),"")))</f>
        <v/>
      </c>
      <c r="E221" s="406"/>
      <c r="F221" s="407" t="str">
        <f>IF($B221="","",IFERROR(VLOOKUP($B221,#REF!,4,0),IFERROR(VLOOKUP($B221,#REF!,6,0),"")))</f>
        <v/>
      </c>
      <c r="G221" s="407" t="str">
        <f>IF($B221="","",IFERROR(VLOOKUP($B221,#REF!,5,0),IFERROR(VLOOKUP($B221,#REF!,7,0),"")))</f>
        <v/>
      </c>
      <c r="H221" s="407" t="str">
        <f t="shared" si="99"/>
        <v/>
      </c>
      <c r="I221" s="407" t="str">
        <f t="shared" ref="I221:I284" si="101">IF(E221="","",TRUNC((E221*F221),2))</f>
        <v/>
      </c>
      <c r="J221" s="407" t="str">
        <f t="shared" ref="J221:J284" si="102">IF(E221="","",TRUNC((E221*G221),2))</f>
        <v/>
      </c>
      <c r="K221" s="407" t="str">
        <f t="shared" si="97"/>
        <v/>
      </c>
      <c r="L221" s="407"/>
      <c r="M221" s="281"/>
      <c r="N221" s="366"/>
      <c r="O221" s="367" t="str">
        <f t="shared" ref="O221:O284" si="103">IF(OR(N221="",$K221=""),"",(N221/$E221)*$K221)</f>
        <v/>
      </c>
      <c r="P221" s="366"/>
      <c r="Q221" s="395" t="str">
        <f t="shared" ref="Q221:Q284" si="104">IF(OR(P221="",$K221=""),"",(P221/$E221)*$K221)</f>
        <v/>
      </c>
      <c r="R221" s="366"/>
      <c r="S221" s="396" t="str">
        <f t="shared" ref="S221:S284" si="105">IF(OR(R221="",$K221=""),"",(R221/$E221)*$K221)</f>
        <v/>
      </c>
      <c r="T221" s="397">
        <f ca="1">SUMIF($N$8:S$9,"QUANT.",N221:S221)</f>
        <v>0</v>
      </c>
      <c r="U221" s="398">
        <f ca="1" t="shared" si="98"/>
        <v>0</v>
      </c>
      <c r="V221" s="399" t="str">
        <f ca="1" t="shared" si="100"/>
        <v/>
      </c>
      <c r="W221" s="400">
        <f ca="1" t="shared" ref="W221:W284" si="106">IF(T221="",0,E221-T221)</f>
        <v>0</v>
      </c>
      <c r="X221" s="400" t="e">
        <f ca="1" t="shared" ref="X221:X284" si="107">IF(U221="",0,K221-U221)</f>
        <v>#VALUE!</v>
      </c>
      <c r="Y221" s="281"/>
      <c r="Z221" s="281"/>
      <c r="AA221" s="281"/>
      <c r="AB221" s="281"/>
      <c r="AC221" s="281"/>
      <c r="AD221" s="281"/>
      <c r="AE221" s="281"/>
      <c r="AF221" s="281"/>
      <c r="AG221" s="281"/>
      <c r="AH221" s="281"/>
      <c r="AI221" s="281"/>
      <c r="AJ221" s="283">
        <f t="shared" si="96"/>
        <v>0</v>
      </c>
      <c r="AK221" s="283">
        <v>0</v>
      </c>
    </row>
    <row r="222" s="232" customFormat="1" customHeight="1" spans="1:37">
      <c r="A222" s="402"/>
      <c r="B222" s="403"/>
      <c r="C222" s="404" t="str">
        <f>IF($B222="","",IFERROR(VLOOKUP($B222,#REF!,2,0),IFERROR(VLOOKUP($B222,#REF!,2,0),"")))</f>
        <v/>
      </c>
      <c r="D222" s="405" t="str">
        <f>IF($B222="","",IFERROR(VLOOKUP($B222,#REF!,3,0),IFERROR(VLOOKUP($B222,#REF!,3,0),"")))</f>
        <v/>
      </c>
      <c r="E222" s="406"/>
      <c r="F222" s="407" t="str">
        <f>IF($B222="","",IFERROR(VLOOKUP($B222,#REF!,4,0),IFERROR(VLOOKUP($B222,#REF!,6,0),"")))</f>
        <v/>
      </c>
      <c r="G222" s="407" t="str">
        <f>IF($B222="","",IFERROR(VLOOKUP($B222,#REF!,5,0),IFERROR(VLOOKUP($B222,#REF!,7,0),"")))</f>
        <v/>
      </c>
      <c r="H222" s="407" t="str">
        <f t="shared" si="99"/>
        <v/>
      </c>
      <c r="I222" s="407" t="str">
        <f t="shared" si="101"/>
        <v/>
      </c>
      <c r="J222" s="407" t="str">
        <f t="shared" si="102"/>
        <v/>
      </c>
      <c r="K222" s="407" t="str">
        <f t="shared" si="97"/>
        <v/>
      </c>
      <c r="L222" s="407"/>
      <c r="M222" s="281"/>
      <c r="N222" s="366"/>
      <c r="O222" s="367" t="str">
        <f t="shared" si="103"/>
        <v/>
      </c>
      <c r="P222" s="366"/>
      <c r="Q222" s="395" t="str">
        <f t="shared" si="104"/>
        <v/>
      </c>
      <c r="R222" s="366"/>
      <c r="S222" s="396" t="str">
        <f t="shared" si="105"/>
        <v/>
      </c>
      <c r="T222" s="397">
        <f ca="1">SUMIF($N$8:S$9,"QUANT.",N222:S222)</f>
        <v>0</v>
      </c>
      <c r="U222" s="398">
        <f ca="1" t="shared" si="98"/>
        <v>0</v>
      </c>
      <c r="V222" s="399" t="str">
        <f ca="1" t="shared" si="100"/>
        <v/>
      </c>
      <c r="W222" s="400">
        <f ca="1" t="shared" si="106"/>
        <v>0</v>
      </c>
      <c r="X222" s="400" t="e">
        <f ca="1" t="shared" si="107"/>
        <v>#VALUE!</v>
      </c>
      <c r="Y222" s="281"/>
      <c r="Z222" s="281"/>
      <c r="AA222" s="281"/>
      <c r="AB222" s="281"/>
      <c r="AC222" s="281"/>
      <c r="AD222" s="281"/>
      <c r="AE222" s="281"/>
      <c r="AF222" s="281"/>
      <c r="AG222" s="281"/>
      <c r="AH222" s="281"/>
      <c r="AI222" s="281"/>
      <c r="AJ222" s="283">
        <f t="shared" si="96"/>
        <v>0</v>
      </c>
      <c r="AK222" s="283">
        <v>0</v>
      </c>
    </row>
    <row r="223" s="232" customFormat="1" customHeight="1" spans="1:37">
      <c r="A223" s="402"/>
      <c r="B223" s="403"/>
      <c r="C223" s="404" t="str">
        <f>IF($B223="","",IFERROR(VLOOKUP($B223,#REF!,2,0),IFERROR(VLOOKUP($B223,#REF!,2,0),"")))</f>
        <v/>
      </c>
      <c r="D223" s="405" t="str">
        <f>IF($B223="","",IFERROR(VLOOKUP($B223,#REF!,3,0),IFERROR(VLOOKUP($B223,#REF!,3,0),"")))</f>
        <v/>
      </c>
      <c r="E223" s="406"/>
      <c r="F223" s="407" t="str">
        <f>IF($B223="","",IFERROR(VLOOKUP($B223,#REF!,4,0),IFERROR(VLOOKUP($B223,#REF!,6,0),"")))</f>
        <v/>
      </c>
      <c r="G223" s="407" t="str">
        <f>IF($B223="","",IFERROR(VLOOKUP($B223,#REF!,5,0),IFERROR(VLOOKUP($B223,#REF!,7,0),"")))</f>
        <v/>
      </c>
      <c r="H223" s="407" t="str">
        <f t="shared" si="99"/>
        <v/>
      </c>
      <c r="I223" s="407" t="str">
        <f t="shared" si="101"/>
        <v/>
      </c>
      <c r="J223" s="407" t="str">
        <f t="shared" si="102"/>
        <v/>
      </c>
      <c r="K223" s="407" t="str">
        <f t="shared" si="97"/>
        <v/>
      </c>
      <c r="L223" s="407"/>
      <c r="M223" s="281"/>
      <c r="N223" s="366"/>
      <c r="O223" s="367" t="str">
        <f t="shared" si="103"/>
        <v/>
      </c>
      <c r="P223" s="366"/>
      <c r="Q223" s="395" t="str">
        <f t="shared" si="104"/>
        <v/>
      </c>
      <c r="R223" s="366"/>
      <c r="S223" s="396" t="str">
        <f t="shared" si="105"/>
        <v/>
      </c>
      <c r="T223" s="397">
        <f ca="1">SUMIF($N$8:S$9,"QUANT.",N223:S223)</f>
        <v>0</v>
      </c>
      <c r="U223" s="398">
        <f ca="1" t="shared" si="98"/>
        <v>0</v>
      </c>
      <c r="V223" s="399" t="str">
        <f ca="1" t="shared" si="100"/>
        <v/>
      </c>
      <c r="W223" s="400">
        <f ca="1" t="shared" si="106"/>
        <v>0</v>
      </c>
      <c r="X223" s="400" t="e">
        <f ca="1" t="shared" si="107"/>
        <v>#VALUE!</v>
      </c>
      <c r="Y223" s="281"/>
      <c r="Z223" s="281"/>
      <c r="AA223" s="281"/>
      <c r="AB223" s="281"/>
      <c r="AC223" s="281"/>
      <c r="AD223" s="281"/>
      <c r="AE223" s="281"/>
      <c r="AF223" s="281"/>
      <c r="AG223" s="281"/>
      <c r="AH223" s="281"/>
      <c r="AI223" s="281"/>
      <c r="AJ223" s="283">
        <f t="shared" si="96"/>
        <v>0</v>
      </c>
      <c r="AK223" s="283">
        <v>0</v>
      </c>
    </row>
    <row r="224" s="232" customFormat="1" customHeight="1" spans="1:37">
      <c r="A224" s="402"/>
      <c r="B224" s="403"/>
      <c r="C224" s="404" t="str">
        <f>IF($B224="","",IFERROR(VLOOKUP($B224,#REF!,2,0),IFERROR(VLOOKUP($B224,#REF!,2,0),"")))</f>
        <v/>
      </c>
      <c r="D224" s="405" t="str">
        <f>IF($B224="","",IFERROR(VLOOKUP($B224,#REF!,3,0),IFERROR(VLOOKUP($B224,#REF!,3,0),"")))</f>
        <v/>
      </c>
      <c r="E224" s="406"/>
      <c r="F224" s="407" t="str">
        <f>IF($B224="","",IFERROR(VLOOKUP($B224,#REF!,4,0),IFERROR(VLOOKUP($B224,#REF!,6,0),"")))</f>
        <v/>
      </c>
      <c r="G224" s="407" t="str">
        <f>IF($B224="","",IFERROR(VLOOKUP($B224,#REF!,5,0),IFERROR(VLOOKUP($B224,#REF!,7,0),"")))</f>
        <v/>
      </c>
      <c r="H224" s="407" t="str">
        <f t="shared" si="99"/>
        <v/>
      </c>
      <c r="I224" s="407" t="str">
        <f t="shared" si="101"/>
        <v/>
      </c>
      <c r="J224" s="407" t="str">
        <f t="shared" si="102"/>
        <v/>
      </c>
      <c r="K224" s="407" t="str">
        <f t="shared" si="97"/>
        <v/>
      </c>
      <c r="L224" s="407"/>
      <c r="M224" s="281"/>
      <c r="N224" s="366"/>
      <c r="O224" s="367" t="str">
        <f t="shared" si="103"/>
        <v/>
      </c>
      <c r="P224" s="366"/>
      <c r="Q224" s="395" t="str">
        <f t="shared" si="104"/>
        <v/>
      </c>
      <c r="R224" s="366"/>
      <c r="S224" s="396" t="str">
        <f t="shared" si="105"/>
        <v/>
      </c>
      <c r="T224" s="397">
        <f ca="1">SUMIF($N$8:S$9,"QUANT.",N224:S224)</f>
        <v>0</v>
      </c>
      <c r="U224" s="398">
        <f ca="1" t="shared" si="98"/>
        <v>0</v>
      </c>
      <c r="V224" s="399" t="str">
        <f ca="1" t="shared" si="100"/>
        <v/>
      </c>
      <c r="W224" s="400">
        <f ca="1" t="shared" si="106"/>
        <v>0</v>
      </c>
      <c r="X224" s="400" t="e">
        <f ca="1" t="shared" si="107"/>
        <v>#VALUE!</v>
      </c>
      <c r="Y224" s="281"/>
      <c r="Z224" s="281"/>
      <c r="AA224" s="281"/>
      <c r="AB224" s="281"/>
      <c r="AC224" s="281"/>
      <c r="AD224" s="281"/>
      <c r="AE224" s="281"/>
      <c r="AF224" s="281"/>
      <c r="AG224" s="281"/>
      <c r="AH224" s="281"/>
      <c r="AI224" s="281"/>
      <c r="AJ224" s="283">
        <f t="shared" si="96"/>
        <v>0</v>
      </c>
      <c r="AK224" s="283">
        <v>0</v>
      </c>
    </row>
    <row r="225" s="232" customFormat="1" customHeight="1" spans="1:37">
      <c r="A225" s="402"/>
      <c r="B225" s="403"/>
      <c r="C225" s="404" t="str">
        <f>IF($B225="","",IFERROR(VLOOKUP($B225,#REF!,2,0),IFERROR(VLOOKUP($B225,#REF!,2,0),"")))</f>
        <v/>
      </c>
      <c r="D225" s="405" t="str">
        <f>IF($B225="","",IFERROR(VLOOKUP($B225,#REF!,3,0),IFERROR(VLOOKUP($B225,#REF!,3,0),"")))</f>
        <v/>
      </c>
      <c r="E225" s="406"/>
      <c r="F225" s="407" t="str">
        <f>IF($B225="","",IFERROR(VLOOKUP($B225,#REF!,4,0),IFERROR(VLOOKUP($B225,#REF!,6,0),"")))</f>
        <v/>
      </c>
      <c r="G225" s="407" t="str">
        <f>IF($B225="","",IFERROR(VLOOKUP($B225,#REF!,5,0),IFERROR(VLOOKUP($B225,#REF!,7,0),"")))</f>
        <v/>
      </c>
      <c r="H225" s="407" t="str">
        <f t="shared" si="99"/>
        <v/>
      </c>
      <c r="I225" s="407" t="str">
        <f t="shared" si="101"/>
        <v/>
      </c>
      <c r="J225" s="407" t="str">
        <f t="shared" si="102"/>
        <v/>
      </c>
      <c r="K225" s="407" t="str">
        <f t="shared" si="97"/>
        <v/>
      </c>
      <c r="L225" s="407"/>
      <c r="M225" s="281"/>
      <c r="N225" s="366"/>
      <c r="O225" s="367" t="str">
        <f t="shared" si="103"/>
        <v/>
      </c>
      <c r="P225" s="366"/>
      <c r="Q225" s="395" t="str">
        <f t="shared" si="104"/>
        <v/>
      </c>
      <c r="R225" s="366"/>
      <c r="S225" s="396" t="str">
        <f t="shared" si="105"/>
        <v/>
      </c>
      <c r="T225" s="397">
        <f ca="1">SUMIF($N$8:S$9,"QUANT.",N225:S225)</f>
        <v>0</v>
      </c>
      <c r="U225" s="398">
        <f ca="1" t="shared" si="98"/>
        <v>0</v>
      </c>
      <c r="V225" s="399" t="str">
        <f ca="1" t="shared" si="100"/>
        <v/>
      </c>
      <c r="W225" s="400">
        <f ca="1" t="shared" si="106"/>
        <v>0</v>
      </c>
      <c r="X225" s="400" t="e">
        <f ca="1" t="shared" si="107"/>
        <v>#VALUE!</v>
      </c>
      <c r="Y225" s="281"/>
      <c r="Z225" s="281"/>
      <c r="AA225" s="281"/>
      <c r="AB225" s="281"/>
      <c r="AC225" s="281"/>
      <c r="AD225" s="281"/>
      <c r="AE225" s="281"/>
      <c r="AF225" s="281"/>
      <c r="AG225" s="281"/>
      <c r="AH225" s="281"/>
      <c r="AI225" s="281"/>
      <c r="AJ225" s="283">
        <f t="shared" si="96"/>
        <v>0</v>
      </c>
      <c r="AK225" s="283">
        <v>0</v>
      </c>
    </row>
    <row r="226" s="232" customFormat="1" customHeight="1" spans="1:37">
      <c r="A226" s="402"/>
      <c r="B226" s="403"/>
      <c r="C226" s="404" t="str">
        <f>IF($B226="","",IFERROR(VLOOKUP($B226,#REF!,2,0),IFERROR(VLOOKUP($B226,#REF!,2,0),"")))</f>
        <v/>
      </c>
      <c r="D226" s="405" t="str">
        <f>IF($B226="","",IFERROR(VLOOKUP($B226,#REF!,3,0),IFERROR(VLOOKUP($B226,#REF!,3,0),"")))</f>
        <v/>
      </c>
      <c r="E226" s="406"/>
      <c r="F226" s="407" t="str">
        <f>IF($B226="","",IFERROR(VLOOKUP($B226,#REF!,4,0),IFERROR(VLOOKUP($B226,#REF!,6,0),"")))</f>
        <v/>
      </c>
      <c r="G226" s="407" t="str">
        <f>IF($B226="","",IFERROR(VLOOKUP($B226,#REF!,5,0),IFERROR(VLOOKUP($B226,#REF!,7,0),"")))</f>
        <v/>
      </c>
      <c r="H226" s="407" t="str">
        <f t="shared" si="99"/>
        <v/>
      </c>
      <c r="I226" s="407" t="str">
        <f t="shared" si="101"/>
        <v/>
      </c>
      <c r="J226" s="407" t="str">
        <f t="shared" si="102"/>
        <v/>
      </c>
      <c r="K226" s="407" t="str">
        <f t="shared" si="97"/>
        <v/>
      </c>
      <c r="L226" s="407"/>
      <c r="M226" s="281"/>
      <c r="N226" s="366"/>
      <c r="O226" s="367" t="str">
        <f t="shared" si="103"/>
        <v/>
      </c>
      <c r="P226" s="366"/>
      <c r="Q226" s="395" t="str">
        <f t="shared" si="104"/>
        <v/>
      </c>
      <c r="R226" s="366"/>
      <c r="S226" s="396" t="str">
        <f t="shared" si="105"/>
        <v/>
      </c>
      <c r="T226" s="397">
        <f ca="1">SUMIF($N$8:S$9,"QUANT.",N226:S226)</f>
        <v>0</v>
      </c>
      <c r="U226" s="398">
        <f ca="1" t="shared" si="98"/>
        <v>0</v>
      </c>
      <c r="V226" s="399" t="str">
        <f ca="1" t="shared" si="100"/>
        <v/>
      </c>
      <c r="W226" s="400">
        <f ca="1" t="shared" si="106"/>
        <v>0</v>
      </c>
      <c r="X226" s="400" t="e">
        <f ca="1" t="shared" si="107"/>
        <v>#VALUE!</v>
      </c>
      <c r="Y226" s="281"/>
      <c r="Z226" s="281"/>
      <c r="AA226" s="281"/>
      <c r="AB226" s="281"/>
      <c r="AC226" s="281"/>
      <c r="AD226" s="281"/>
      <c r="AE226" s="281"/>
      <c r="AF226" s="281"/>
      <c r="AG226" s="281"/>
      <c r="AH226" s="281"/>
      <c r="AI226" s="281"/>
      <c r="AJ226" s="283">
        <f t="shared" si="96"/>
        <v>0</v>
      </c>
      <c r="AK226" s="283">
        <v>0</v>
      </c>
    </row>
    <row r="227" s="232" customFormat="1" customHeight="1" spans="1:37">
      <c r="A227" s="402"/>
      <c r="B227" s="403"/>
      <c r="C227" s="404" t="str">
        <f>IF($B227="","",IFERROR(VLOOKUP($B227,#REF!,2,0),IFERROR(VLOOKUP($B227,#REF!,2,0),"")))</f>
        <v/>
      </c>
      <c r="D227" s="405" t="str">
        <f>IF($B227="","",IFERROR(VLOOKUP($B227,#REF!,3,0),IFERROR(VLOOKUP($B227,#REF!,3,0),"")))</f>
        <v/>
      </c>
      <c r="E227" s="406"/>
      <c r="F227" s="407" t="str">
        <f>IF($B227="","",IFERROR(VLOOKUP($B227,#REF!,4,0),IFERROR(VLOOKUP($B227,#REF!,6,0),"")))</f>
        <v/>
      </c>
      <c r="G227" s="407" t="str">
        <f>IF($B227="","",IFERROR(VLOOKUP($B227,#REF!,5,0),IFERROR(VLOOKUP($B227,#REF!,7,0),"")))</f>
        <v/>
      </c>
      <c r="H227" s="407" t="str">
        <f t="shared" si="99"/>
        <v/>
      </c>
      <c r="I227" s="407" t="str">
        <f t="shared" si="101"/>
        <v/>
      </c>
      <c r="J227" s="407" t="str">
        <f t="shared" si="102"/>
        <v/>
      </c>
      <c r="K227" s="407" t="str">
        <f t="shared" si="97"/>
        <v/>
      </c>
      <c r="L227" s="407"/>
      <c r="M227" s="281"/>
      <c r="N227" s="366"/>
      <c r="O227" s="367" t="str">
        <f t="shared" si="103"/>
        <v/>
      </c>
      <c r="P227" s="366"/>
      <c r="Q227" s="395" t="str">
        <f t="shared" si="104"/>
        <v/>
      </c>
      <c r="R227" s="366"/>
      <c r="S227" s="396" t="str">
        <f t="shared" si="105"/>
        <v/>
      </c>
      <c r="T227" s="397">
        <f ca="1">SUMIF($N$8:S$9,"QUANT.",N227:S227)</f>
        <v>0</v>
      </c>
      <c r="U227" s="398">
        <f ca="1" t="shared" si="98"/>
        <v>0</v>
      </c>
      <c r="V227" s="399" t="str">
        <f ca="1" t="shared" si="100"/>
        <v/>
      </c>
      <c r="W227" s="400">
        <f ca="1" t="shared" si="106"/>
        <v>0</v>
      </c>
      <c r="X227" s="400" t="e">
        <f ca="1" t="shared" si="107"/>
        <v>#VALUE!</v>
      </c>
      <c r="Y227" s="281"/>
      <c r="Z227" s="281"/>
      <c r="AA227" s="281"/>
      <c r="AB227" s="281"/>
      <c r="AC227" s="281"/>
      <c r="AD227" s="281"/>
      <c r="AE227" s="281"/>
      <c r="AF227" s="281"/>
      <c r="AG227" s="281"/>
      <c r="AH227" s="281"/>
      <c r="AI227" s="281"/>
      <c r="AJ227" s="283">
        <f t="shared" si="96"/>
        <v>0</v>
      </c>
      <c r="AK227" s="283">
        <v>0</v>
      </c>
    </row>
    <row r="228" s="232" customFormat="1" customHeight="1" spans="1:37">
      <c r="A228" s="402"/>
      <c r="B228" s="403"/>
      <c r="C228" s="404" t="str">
        <f>IF($B228="","",IFERROR(VLOOKUP($B228,#REF!,2,0),IFERROR(VLOOKUP($B228,#REF!,2,0),"")))</f>
        <v/>
      </c>
      <c r="D228" s="405" t="str">
        <f>IF($B228="","",IFERROR(VLOOKUP($B228,#REF!,3,0),IFERROR(VLOOKUP($B228,#REF!,3,0),"")))</f>
        <v/>
      </c>
      <c r="E228" s="406"/>
      <c r="F228" s="407" t="str">
        <f>IF($B228="","",IFERROR(VLOOKUP($B228,#REF!,4,0),IFERROR(VLOOKUP($B228,#REF!,6,0),"")))</f>
        <v/>
      </c>
      <c r="G228" s="407" t="str">
        <f>IF($B228="","",IFERROR(VLOOKUP($B228,#REF!,5,0),IFERROR(VLOOKUP($B228,#REF!,7,0),"")))</f>
        <v/>
      </c>
      <c r="H228" s="407" t="str">
        <f t="shared" si="99"/>
        <v/>
      </c>
      <c r="I228" s="407" t="str">
        <f t="shared" si="101"/>
        <v/>
      </c>
      <c r="J228" s="407" t="str">
        <f t="shared" si="102"/>
        <v/>
      </c>
      <c r="K228" s="407" t="str">
        <f t="shared" si="97"/>
        <v/>
      </c>
      <c r="L228" s="407"/>
      <c r="M228" s="281"/>
      <c r="N228" s="366"/>
      <c r="O228" s="367" t="str">
        <f t="shared" si="103"/>
        <v/>
      </c>
      <c r="P228" s="366"/>
      <c r="Q228" s="395" t="str">
        <f t="shared" si="104"/>
        <v/>
      </c>
      <c r="R228" s="366"/>
      <c r="S228" s="396" t="str">
        <f t="shared" si="105"/>
        <v/>
      </c>
      <c r="T228" s="397">
        <f ca="1">SUMIF($N$8:S$9,"QUANT.",N228:S228)</f>
        <v>0</v>
      </c>
      <c r="U228" s="398">
        <f ca="1" t="shared" si="98"/>
        <v>0</v>
      </c>
      <c r="V228" s="399" t="str">
        <f ca="1" t="shared" si="100"/>
        <v/>
      </c>
      <c r="W228" s="400">
        <f ca="1" t="shared" si="106"/>
        <v>0</v>
      </c>
      <c r="X228" s="400" t="e">
        <f ca="1" t="shared" si="107"/>
        <v>#VALUE!</v>
      </c>
      <c r="Y228" s="281"/>
      <c r="Z228" s="281"/>
      <c r="AA228" s="281"/>
      <c r="AB228" s="281"/>
      <c r="AC228" s="281"/>
      <c r="AD228" s="281"/>
      <c r="AE228" s="281"/>
      <c r="AF228" s="281"/>
      <c r="AG228" s="281"/>
      <c r="AH228" s="281"/>
      <c r="AI228" s="281"/>
      <c r="AJ228" s="283">
        <f t="shared" si="96"/>
        <v>0</v>
      </c>
      <c r="AK228" s="283">
        <v>0</v>
      </c>
    </row>
    <row r="229" s="232" customFormat="1" customHeight="1" spans="1:37">
      <c r="A229" s="402"/>
      <c r="B229" s="403"/>
      <c r="C229" s="404" t="str">
        <f>IF($B229="","",IFERROR(VLOOKUP($B229,#REF!,2,0),IFERROR(VLOOKUP($B229,#REF!,2,0),"")))</f>
        <v/>
      </c>
      <c r="D229" s="405" t="str">
        <f>IF($B229="","",IFERROR(VLOOKUP($B229,#REF!,3,0),IFERROR(VLOOKUP($B229,#REF!,3,0),"")))</f>
        <v/>
      </c>
      <c r="E229" s="406"/>
      <c r="F229" s="407" t="str">
        <f>IF($B229="","",IFERROR(VLOOKUP($B229,#REF!,4,0),IFERROR(VLOOKUP($B229,#REF!,6,0),"")))</f>
        <v/>
      </c>
      <c r="G229" s="407" t="str">
        <f>IF($B229="","",IFERROR(VLOOKUP($B229,#REF!,5,0),IFERROR(VLOOKUP($B229,#REF!,7,0),"")))</f>
        <v/>
      </c>
      <c r="H229" s="407" t="str">
        <f t="shared" si="99"/>
        <v/>
      </c>
      <c r="I229" s="407" t="str">
        <f t="shared" si="101"/>
        <v/>
      </c>
      <c r="J229" s="407" t="str">
        <f t="shared" si="102"/>
        <v/>
      </c>
      <c r="K229" s="407" t="str">
        <f t="shared" si="97"/>
        <v/>
      </c>
      <c r="L229" s="407"/>
      <c r="M229" s="281"/>
      <c r="N229" s="366"/>
      <c r="O229" s="367" t="str">
        <f t="shared" si="103"/>
        <v/>
      </c>
      <c r="P229" s="366"/>
      <c r="Q229" s="395" t="str">
        <f t="shared" si="104"/>
        <v/>
      </c>
      <c r="R229" s="366"/>
      <c r="S229" s="396" t="str">
        <f t="shared" si="105"/>
        <v/>
      </c>
      <c r="T229" s="397">
        <f ca="1">SUMIF($N$8:S$9,"QUANT.",N229:S229)</f>
        <v>0</v>
      </c>
      <c r="U229" s="398">
        <f ca="1" t="shared" si="98"/>
        <v>0</v>
      </c>
      <c r="V229" s="399" t="str">
        <f ca="1" t="shared" si="100"/>
        <v/>
      </c>
      <c r="W229" s="400">
        <f ca="1" t="shared" si="106"/>
        <v>0</v>
      </c>
      <c r="X229" s="400" t="e">
        <f ca="1" t="shared" si="107"/>
        <v>#VALUE!</v>
      </c>
      <c r="Y229" s="281"/>
      <c r="Z229" s="281"/>
      <c r="AA229" s="281"/>
      <c r="AB229" s="281"/>
      <c r="AC229" s="281"/>
      <c r="AD229" s="281"/>
      <c r="AE229" s="281"/>
      <c r="AF229" s="281"/>
      <c r="AG229" s="281"/>
      <c r="AH229" s="281"/>
      <c r="AI229" s="281"/>
      <c r="AJ229" s="283">
        <f t="shared" si="96"/>
        <v>0</v>
      </c>
      <c r="AK229" s="283">
        <v>0</v>
      </c>
    </row>
    <row r="230" s="232" customFormat="1" customHeight="1" spans="1:37">
      <c r="A230" s="402"/>
      <c r="B230" s="403"/>
      <c r="C230" s="404" t="str">
        <f>IF($B230="","",IFERROR(VLOOKUP($B230,#REF!,2,0),IFERROR(VLOOKUP($B230,#REF!,2,0),"")))</f>
        <v/>
      </c>
      <c r="D230" s="405" t="str">
        <f>IF($B230="","",IFERROR(VLOOKUP($B230,#REF!,3,0),IFERROR(VLOOKUP($B230,#REF!,3,0),"")))</f>
        <v/>
      </c>
      <c r="E230" s="406"/>
      <c r="F230" s="407" t="str">
        <f>IF($B230="","",IFERROR(VLOOKUP($B230,#REF!,4,0),IFERROR(VLOOKUP($B230,#REF!,6,0),"")))</f>
        <v/>
      </c>
      <c r="G230" s="407" t="str">
        <f>IF($B230="","",IFERROR(VLOOKUP($B230,#REF!,5,0),IFERROR(VLOOKUP($B230,#REF!,7,0),"")))</f>
        <v/>
      </c>
      <c r="H230" s="407" t="str">
        <f t="shared" si="99"/>
        <v/>
      </c>
      <c r="I230" s="407" t="str">
        <f t="shared" si="101"/>
        <v/>
      </c>
      <c r="J230" s="407" t="str">
        <f t="shared" si="102"/>
        <v/>
      </c>
      <c r="K230" s="407" t="str">
        <f t="shared" si="97"/>
        <v/>
      </c>
      <c r="L230" s="407"/>
      <c r="M230" s="281"/>
      <c r="N230" s="366"/>
      <c r="O230" s="367" t="str">
        <f t="shared" si="103"/>
        <v/>
      </c>
      <c r="P230" s="366"/>
      <c r="Q230" s="395" t="str">
        <f t="shared" si="104"/>
        <v/>
      </c>
      <c r="R230" s="366"/>
      <c r="S230" s="396" t="str">
        <f t="shared" si="105"/>
        <v/>
      </c>
      <c r="T230" s="397">
        <f ca="1">SUMIF($N$8:S$9,"QUANT.",N230:S230)</f>
        <v>0</v>
      </c>
      <c r="U230" s="398">
        <f ca="1" t="shared" si="98"/>
        <v>0</v>
      </c>
      <c r="V230" s="399" t="str">
        <f ca="1" t="shared" si="100"/>
        <v/>
      </c>
      <c r="W230" s="400">
        <f ca="1" t="shared" si="106"/>
        <v>0</v>
      </c>
      <c r="X230" s="400" t="e">
        <f ca="1" t="shared" si="107"/>
        <v>#VALUE!</v>
      </c>
      <c r="Y230" s="281"/>
      <c r="Z230" s="281"/>
      <c r="AA230" s="281"/>
      <c r="AB230" s="281"/>
      <c r="AC230" s="281"/>
      <c r="AD230" s="281"/>
      <c r="AE230" s="281"/>
      <c r="AF230" s="281"/>
      <c r="AG230" s="281"/>
      <c r="AH230" s="281"/>
      <c r="AI230" s="281"/>
      <c r="AJ230" s="283">
        <f t="shared" si="96"/>
        <v>0</v>
      </c>
      <c r="AK230" s="283">
        <v>0</v>
      </c>
    </row>
    <row r="231" s="232" customFormat="1" customHeight="1" spans="1:37">
      <c r="A231" s="402"/>
      <c r="B231" s="403"/>
      <c r="C231" s="404" t="str">
        <f>IF($B231="","",IFERROR(VLOOKUP($B231,#REF!,2,0),IFERROR(VLOOKUP($B231,#REF!,2,0),"")))</f>
        <v/>
      </c>
      <c r="D231" s="405" t="str">
        <f>IF($B231="","",IFERROR(VLOOKUP($B231,#REF!,3,0),IFERROR(VLOOKUP($B231,#REF!,3,0),"")))</f>
        <v/>
      </c>
      <c r="E231" s="406"/>
      <c r="F231" s="407" t="str">
        <f>IF($B231="","",IFERROR(VLOOKUP($B231,#REF!,4,0),IFERROR(VLOOKUP($B231,#REF!,6,0),"")))</f>
        <v/>
      </c>
      <c r="G231" s="407" t="str">
        <f>IF($B231="","",IFERROR(VLOOKUP($B231,#REF!,5,0),IFERROR(VLOOKUP($B231,#REF!,7,0),"")))</f>
        <v/>
      </c>
      <c r="H231" s="407" t="str">
        <f t="shared" si="99"/>
        <v/>
      </c>
      <c r="I231" s="407" t="str">
        <f t="shared" si="101"/>
        <v/>
      </c>
      <c r="J231" s="407" t="str">
        <f t="shared" si="102"/>
        <v/>
      </c>
      <c r="K231" s="407" t="str">
        <f t="shared" si="97"/>
        <v/>
      </c>
      <c r="L231" s="407"/>
      <c r="M231" s="281"/>
      <c r="N231" s="366"/>
      <c r="O231" s="367" t="str">
        <f t="shared" si="103"/>
        <v/>
      </c>
      <c r="P231" s="366"/>
      <c r="Q231" s="395" t="str">
        <f t="shared" si="104"/>
        <v/>
      </c>
      <c r="R231" s="366"/>
      <c r="S231" s="396" t="str">
        <f t="shared" si="105"/>
        <v/>
      </c>
      <c r="T231" s="397">
        <f ca="1">SUMIF($N$8:S$9,"QUANT.",N231:S231)</f>
        <v>0</v>
      </c>
      <c r="U231" s="398">
        <f ca="1" t="shared" si="98"/>
        <v>0</v>
      </c>
      <c r="V231" s="399" t="str">
        <f ca="1" t="shared" si="100"/>
        <v/>
      </c>
      <c r="W231" s="400">
        <f ca="1" t="shared" si="106"/>
        <v>0</v>
      </c>
      <c r="X231" s="400" t="e">
        <f ca="1" t="shared" si="107"/>
        <v>#VALUE!</v>
      </c>
      <c r="Y231" s="281"/>
      <c r="Z231" s="281"/>
      <c r="AA231" s="281"/>
      <c r="AB231" s="281"/>
      <c r="AC231" s="281"/>
      <c r="AD231" s="281"/>
      <c r="AE231" s="281"/>
      <c r="AF231" s="281"/>
      <c r="AG231" s="281"/>
      <c r="AH231" s="281"/>
      <c r="AI231" s="281"/>
      <c r="AJ231" s="283">
        <f t="shared" si="96"/>
        <v>0</v>
      </c>
      <c r="AK231" s="283">
        <v>0</v>
      </c>
    </row>
    <row r="232" s="232" customFormat="1" customHeight="1" spans="1:37">
      <c r="A232" s="402"/>
      <c r="B232" s="403"/>
      <c r="C232" s="404" t="str">
        <f>IF($B232="","",IFERROR(VLOOKUP($B232,#REF!,2,0),IFERROR(VLOOKUP($B232,#REF!,2,0),"")))</f>
        <v/>
      </c>
      <c r="D232" s="405" t="str">
        <f>IF($B232="","",IFERROR(VLOOKUP($B232,#REF!,3,0),IFERROR(VLOOKUP($B232,#REF!,3,0),"")))</f>
        <v/>
      </c>
      <c r="E232" s="406"/>
      <c r="F232" s="407" t="str">
        <f>IF($B232="","",IFERROR(VLOOKUP($B232,#REF!,4,0),IFERROR(VLOOKUP($B232,#REF!,6,0),"")))</f>
        <v/>
      </c>
      <c r="G232" s="407" t="str">
        <f>IF($B232="","",IFERROR(VLOOKUP($B232,#REF!,5,0),IFERROR(VLOOKUP($B232,#REF!,7,0),"")))</f>
        <v/>
      </c>
      <c r="H232" s="407" t="str">
        <f t="shared" si="99"/>
        <v/>
      </c>
      <c r="I232" s="407" t="str">
        <f t="shared" si="101"/>
        <v/>
      </c>
      <c r="J232" s="407" t="str">
        <f t="shared" si="102"/>
        <v/>
      </c>
      <c r="K232" s="407" t="str">
        <f t="shared" si="97"/>
        <v/>
      </c>
      <c r="L232" s="407"/>
      <c r="M232" s="281"/>
      <c r="N232" s="366"/>
      <c r="O232" s="367" t="str">
        <f t="shared" si="103"/>
        <v/>
      </c>
      <c r="P232" s="366"/>
      <c r="Q232" s="395" t="str">
        <f t="shared" si="104"/>
        <v/>
      </c>
      <c r="R232" s="366"/>
      <c r="S232" s="396" t="str">
        <f t="shared" si="105"/>
        <v/>
      </c>
      <c r="T232" s="397">
        <f ca="1">SUMIF($N$8:S$9,"QUANT.",N232:S232)</f>
        <v>0</v>
      </c>
      <c r="U232" s="398">
        <f ca="1" t="shared" si="98"/>
        <v>0</v>
      </c>
      <c r="V232" s="399" t="str">
        <f ca="1" t="shared" si="100"/>
        <v/>
      </c>
      <c r="W232" s="400">
        <f ca="1" t="shared" si="106"/>
        <v>0</v>
      </c>
      <c r="X232" s="400" t="e">
        <f ca="1" t="shared" si="107"/>
        <v>#VALUE!</v>
      </c>
      <c r="Y232" s="281"/>
      <c r="Z232" s="281"/>
      <c r="AA232" s="281"/>
      <c r="AB232" s="281"/>
      <c r="AC232" s="281"/>
      <c r="AD232" s="281"/>
      <c r="AE232" s="281"/>
      <c r="AF232" s="281"/>
      <c r="AG232" s="281"/>
      <c r="AH232" s="281"/>
      <c r="AI232" s="281"/>
      <c r="AJ232" s="283">
        <f t="shared" si="96"/>
        <v>0</v>
      </c>
      <c r="AK232" s="283">
        <v>0</v>
      </c>
    </row>
    <row r="233" s="232" customFormat="1" customHeight="1" spans="1:37">
      <c r="A233" s="402"/>
      <c r="B233" s="403"/>
      <c r="C233" s="404" t="str">
        <f>IF($B233="","",IFERROR(VLOOKUP($B233,#REF!,2,0),IFERROR(VLOOKUP($B233,#REF!,2,0),"")))</f>
        <v/>
      </c>
      <c r="D233" s="405" t="str">
        <f>IF($B233="","",IFERROR(VLOOKUP($B233,#REF!,3,0),IFERROR(VLOOKUP($B233,#REF!,3,0),"")))</f>
        <v/>
      </c>
      <c r="E233" s="406"/>
      <c r="F233" s="407" t="str">
        <f>IF($B233="","",IFERROR(VLOOKUP($B233,#REF!,4,0),IFERROR(VLOOKUP($B233,#REF!,6,0),"")))</f>
        <v/>
      </c>
      <c r="G233" s="407" t="str">
        <f>IF($B233="","",IFERROR(VLOOKUP($B233,#REF!,5,0),IFERROR(VLOOKUP($B233,#REF!,7,0),"")))</f>
        <v/>
      </c>
      <c r="H233" s="407" t="str">
        <f t="shared" si="99"/>
        <v/>
      </c>
      <c r="I233" s="407" t="str">
        <f t="shared" si="101"/>
        <v/>
      </c>
      <c r="J233" s="407" t="str">
        <f t="shared" si="102"/>
        <v/>
      </c>
      <c r="K233" s="407" t="str">
        <f t="shared" si="97"/>
        <v/>
      </c>
      <c r="L233" s="407"/>
      <c r="M233" s="281"/>
      <c r="N233" s="366"/>
      <c r="O233" s="367" t="str">
        <f t="shared" si="103"/>
        <v/>
      </c>
      <c r="P233" s="366"/>
      <c r="Q233" s="395" t="str">
        <f t="shared" si="104"/>
        <v/>
      </c>
      <c r="R233" s="366"/>
      <c r="S233" s="396" t="str">
        <f t="shared" si="105"/>
        <v/>
      </c>
      <c r="T233" s="397">
        <f ca="1">SUMIF($N$8:S$9,"QUANT.",N233:S233)</f>
        <v>0</v>
      </c>
      <c r="U233" s="398">
        <f ca="1" t="shared" si="98"/>
        <v>0</v>
      </c>
      <c r="V233" s="399" t="str">
        <f ca="1" t="shared" si="100"/>
        <v/>
      </c>
      <c r="W233" s="400">
        <f ca="1" t="shared" si="106"/>
        <v>0</v>
      </c>
      <c r="X233" s="400" t="e">
        <f ca="1" t="shared" si="107"/>
        <v>#VALUE!</v>
      </c>
      <c r="Y233" s="281"/>
      <c r="Z233" s="281"/>
      <c r="AA233" s="281"/>
      <c r="AB233" s="281"/>
      <c r="AC233" s="281"/>
      <c r="AD233" s="281"/>
      <c r="AE233" s="281"/>
      <c r="AF233" s="281"/>
      <c r="AG233" s="281"/>
      <c r="AH233" s="281"/>
      <c r="AI233" s="281"/>
      <c r="AJ233" s="283">
        <f t="shared" si="96"/>
        <v>0</v>
      </c>
      <c r="AK233" s="283">
        <v>0</v>
      </c>
    </row>
    <row r="234" s="232" customFormat="1" customHeight="1" spans="1:37">
      <c r="A234" s="402"/>
      <c r="B234" s="403"/>
      <c r="C234" s="404" t="str">
        <f>IF($B234="","",IFERROR(VLOOKUP($B234,#REF!,2,0),IFERROR(VLOOKUP($B234,#REF!,2,0),"")))</f>
        <v/>
      </c>
      <c r="D234" s="405" t="str">
        <f>IF($B234="","",IFERROR(VLOOKUP($B234,#REF!,3,0),IFERROR(VLOOKUP($B234,#REF!,3,0),"")))</f>
        <v/>
      </c>
      <c r="E234" s="406"/>
      <c r="F234" s="407" t="str">
        <f>IF($B234="","",IFERROR(VLOOKUP($B234,#REF!,4,0),IFERROR(VLOOKUP($B234,#REF!,6,0),"")))</f>
        <v/>
      </c>
      <c r="G234" s="407" t="str">
        <f>IF($B234="","",IFERROR(VLOOKUP($B234,#REF!,5,0),IFERROR(VLOOKUP($B234,#REF!,7,0),"")))</f>
        <v/>
      </c>
      <c r="H234" s="407" t="str">
        <f t="shared" si="99"/>
        <v/>
      </c>
      <c r="I234" s="407" t="str">
        <f t="shared" si="101"/>
        <v/>
      </c>
      <c r="J234" s="407" t="str">
        <f t="shared" si="102"/>
        <v/>
      </c>
      <c r="K234" s="407" t="str">
        <f t="shared" si="97"/>
        <v/>
      </c>
      <c r="L234" s="407"/>
      <c r="M234" s="281"/>
      <c r="N234" s="366"/>
      <c r="O234" s="367" t="str">
        <f t="shared" si="103"/>
        <v/>
      </c>
      <c r="P234" s="366"/>
      <c r="Q234" s="395" t="str">
        <f t="shared" si="104"/>
        <v/>
      </c>
      <c r="R234" s="366"/>
      <c r="S234" s="396" t="str">
        <f t="shared" si="105"/>
        <v/>
      </c>
      <c r="T234" s="397">
        <f ca="1">SUMIF($N$8:S$9,"QUANT.",N234:S234)</f>
        <v>0</v>
      </c>
      <c r="U234" s="398">
        <f ca="1" t="shared" si="98"/>
        <v>0</v>
      </c>
      <c r="V234" s="399" t="str">
        <f ca="1" t="shared" si="100"/>
        <v/>
      </c>
      <c r="W234" s="400">
        <f ca="1" t="shared" si="106"/>
        <v>0</v>
      </c>
      <c r="X234" s="400" t="e">
        <f ca="1" t="shared" si="107"/>
        <v>#VALUE!</v>
      </c>
      <c r="Y234" s="281"/>
      <c r="Z234" s="281"/>
      <c r="AA234" s="281"/>
      <c r="AB234" s="281"/>
      <c r="AC234" s="281"/>
      <c r="AD234" s="281"/>
      <c r="AE234" s="281"/>
      <c r="AF234" s="281"/>
      <c r="AG234" s="281"/>
      <c r="AH234" s="281"/>
      <c r="AI234" s="281"/>
      <c r="AJ234" s="283">
        <f t="shared" si="96"/>
        <v>0</v>
      </c>
      <c r="AK234" s="283">
        <v>0</v>
      </c>
    </row>
    <row r="235" s="232" customFormat="1" customHeight="1" spans="1:37">
      <c r="A235" s="402"/>
      <c r="B235" s="403"/>
      <c r="C235" s="404" t="str">
        <f>IF($B235="","",IFERROR(VLOOKUP($B235,#REF!,2,0),IFERROR(VLOOKUP($B235,#REF!,2,0),"")))</f>
        <v/>
      </c>
      <c r="D235" s="405" t="str">
        <f>IF($B235="","",IFERROR(VLOOKUP($B235,#REF!,3,0),IFERROR(VLOOKUP($B235,#REF!,3,0),"")))</f>
        <v/>
      </c>
      <c r="E235" s="406"/>
      <c r="F235" s="407" t="str">
        <f>IF($B235="","",IFERROR(VLOOKUP($B235,#REF!,4,0),IFERROR(VLOOKUP($B235,#REF!,6,0),"")))</f>
        <v/>
      </c>
      <c r="G235" s="407" t="str">
        <f>IF($B235="","",IFERROR(VLOOKUP($B235,#REF!,5,0),IFERROR(VLOOKUP($B235,#REF!,7,0),"")))</f>
        <v/>
      </c>
      <c r="H235" s="407" t="str">
        <f t="shared" si="99"/>
        <v/>
      </c>
      <c r="I235" s="407" t="str">
        <f t="shared" si="101"/>
        <v/>
      </c>
      <c r="J235" s="407" t="str">
        <f t="shared" si="102"/>
        <v/>
      </c>
      <c r="K235" s="407" t="str">
        <f t="shared" si="97"/>
        <v/>
      </c>
      <c r="L235" s="407"/>
      <c r="M235" s="281"/>
      <c r="N235" s="366"/>
      <c r="O235" s="367" t="str">
        <f t="shared" si="103"/>
        <v/>
      </c>
      <c r="P235" s="366"/>
      <c r="Q235" s="395" t="str">
        <f t="shared" si="104"/>
        <v/>
      </c>
      <c r="R235" s="366"/>
      <c r="S235" s="396" t="str">
        <f t="shared" si="105"/>
        <v/>
      </c>
      <c r="T235" s="397">
        <f ca="1">SUMIF($N$8:S$9,"QUANT.",N235:S235)</f>
        <v>0</v>
      </c>
      <c r="U235" s="398">
        <f ca="1" t="shared" si="98"/>
        <v>0</v>
      </c>
      <c r="V235" s="399" t="str">
        <f ca="1" t="shared" si="100"/>
        <v/>
      </c>
      <c r="W235" s="400">
        <f ca="1" t="shared" si="106"/>
        <v>0</v>
      </c>
      <c r="X235" s="400" t="e">
        <f ca="1" t="shared" si="107"/>
        <v>#VALUE!</v>
      </c>
      <c r="Y235" s="281"/>
      <c r="Z235" s="281"/>
      <c r="AA235" s="281"/>
      <c r="AB235" s="281"/>
      <c r="AC235" s="281"/>
      <c r="AD235" s="281"/>
      <c r="AE235" s="281"/>
      <c r="AF235" s="281"/>
      <c r="AG235" s="281"/>
      <c r="AH235" s="281"/>
      <c r="AI235" s="281"/>
      <c r="AJ235" s="283">
        <f t="shared" si="96"/>
        <v>0</v>
      </c>
      <c r="AK235" s="283">
        <v>0</v>
      </c>
    </row>
    <row r="236" s="232" customFormat="1" customHeight="1" spans="1:37">
      <c r="A236" s="402"/>
      <c r="B236" s="403"/>
      <c r="C236" s="404" t="str">
        <f>IF($B236="","",IFERROR(VLOOKUP($B236,#REF!,2,0),IFERROR(VLOOKUP($B236,#REF!,2,0),"")))</f>
        <v/>
      </c>
      <c r="D236" s="405" t="str">
        <f>IF($B236="","",IFERROR(VLOOKUP($B236,#REF!,3,0),IFERROR(VLOOKUP($B236,#REF!,3,0),"")))</f>
        <v/>
      </c>
      <c r="E236" s="406"/>
      <c r="F236" s="407" t="str">
        <f>IF($B236="","",IFERROR(VLOOKUP($B236,#REF!,4,0),IFERROR(VLOOKUP($B236,#REF!,6,0),"")))</f>
        <v/>
      </c>
      <c r="G236" s="407" t="str">
        <f>IF($B236="","",IFERROR(VLOOKUP($B236,#REF!,5,0),IFERROR(VLOOKUP($B236,#REF!,7,0),"")))</f>
        <v/>
      </c>
      <c r="H236" s="407" t="str">
        <f t="shared" si="99"/>
        <v/>
      </c>
      <c r="I236" s="407" t="str">
        <f t="shared" si="101"/>
        <v/>
      </c>
      <c r="J236" s="407" t="str">
        <f t="shared" si="102"/>
        <v/>
      </c>
      <c r="K236" s="407" t="str">
        <f t="shared" si="97"/>
        <v/>
      </c>
      <c r="L236" s="407"/>
      <c r="M236" s="281"/>
      <c r="N236" s="366"/>
      <c r="O236" s="367" t="str">
        <f t="shared" si="103"/>
        <v/>
      </c>
      <c r="P236" s="366"/>
      <c r="Q236" s="395" t="str">
        <f t="shared" si="104"/>
        <v/>
      </c>
      <c r="R236" s="366"/>
      <c r="S236" s="396" t="str">
        <f t="shared" si="105"/>
        <v/>
      </c>
      <c r="T236" s="397">
        <f ca="1">SUMIF($N$8:S$9,"QUANT.",N236:S236)</f>
        <v>0</v>
      </c>
      <c r="U236" s="398">
        <f ca="1" t="shared" si="98"/>
        <v>0</v>
      </c>
      <c r="V236" s="399" t="str">
        <f ca="1" t="shared" si="100"/>
        <v/>
      </c>
      <c r="W236" s="400">
        <f ca="1" t="shared" si="106"/>
        <v>0</v>
      </c>
      <c r="X236" s="400" t="e">
        <f ca="1" t="shared" si="107"/>
        <v>#VALUE!</v>
      </c>
      <c r="Y236" s="281"/>
      <c r="Z236" s="281"/>
      <c r="AA236" s="281"/>
      <c r="AB236" s="281"/>
      <c r="AC236" s="281"/>
      <c r="AD236" s="281"/>
      <c r="AE236" s="281"/>
      <c r="AF236" s="281"/>
      <c r="AG236" s="281"/>
      <c r="AH236" s="281"/>
      <c r="AI236" s="281"/>
      <c r="AJ236" s="283">
        <f t="shared" si="96"/>
        <v>0</v>
      </c>
      <c r="AK236" s="283">
        <v>0</v>
      </c>
    </row>
    <row r="237" s="232" customFormat="1" customHeight="1" spans="1:37">
      <c r="A237" s="402"/>
      <c r="B237" s="403"/>
      <c r="C237" s="404" t="str">
        <f>IF($B237="","",IFERROR(VLOOKUP($B237,#REF!,2,0),IFERROR(VLOOKUP($B237,#REF!,2,0),"")))</f>
        <v/>
      </c>
      <c r="D237" s="405" t="str">
        <f>IF($B237="","",IFERROR(VLOOKUP($B237,#REF!,3,0),IFERROR(VLOOKUP($B237,#REF!,3,0),"")))</f>
        <v/>
      </c>
      <c r="E237" s="406"/>
      <c r="F237" s="407" t="str">
        <f>IF($B237="","",IFERROR(VLOOKUP($B237,#REF!,4,0),IFERROR(VLOOKUP($B237,#REF!,6,0),"")))</f>
        <v/>
      </c>
      <c r="G237" s="407" t="str">
        <f>IF($B237="","",IFERROR(VLOOKUP($B237,#REF!,5,0),IFERROR(VLOOKUP($B237,#REF!,7,0),"")))</f>
        <v/>
      </c>
      <c r="H237" s="407" t="str">
        <f t="shared" si="99"/>
        <v/>
      </c>
      <c r="I237" s="407" t="str">
        <f t="shared" si="101"/>
        <v/>
      </c>
      <c r="J237" s="407" t="str">
        <f t="shared" si="102"/>
        <v/>
      </c>
      <c r="K237" s="407" t="str">
        <f t="shared" si="97"/>
        <v/>
      </c>
      <c r="L237" s="407"/>
      <c r="M237" s="281"/>
      <c r="N237" s="366"/>
      <c r="O237" s="367" t="str">
        <f t="shared" si="103"/>
        <v/>
      </c>
      <c r="P237" s="366"/>
      <c r="Q237" s="395" t="str">
        <f t="shared" si="104"/>
        <v/>
      </c>
      <c r="R237" s="366"/>
      <c r="S237" s="396" t="str">
        <f t="shared" si="105"/>
        <v/>
      </c>
      <c r="T237" s="397">
        <f ca="1">SUMIF($N$8:S$9,"QUANT.",N237:S237)</f>
        <v>0</v>
      </c>
      <c r="U237" s="398">
        <f ca="1" t="shared" si="98"/>
        <v>0</v>
      </c>
      <c r="V237" s="399" t="str">
        <f ca="1" t="shared" si="100"/>
        <v/>
      </c>
      <c r="W237" s="400">
        <f ca="1" t="shared" si="106"/>
        <v>0</v>
      </c>
      <c r="X237" s="400" t="e">
        <f ca="1" t="shared" si="107"/>
        <v>#VALUE!</v>
      </c>
      <c r="Y237" s="281"/>
      <c r="Z237" s="281"/>
      <c r="AA237" s="281"/>
      <c r="AB237" s="281"/>
      <c r="AC237" s="281"/>
      <c r="AD237" s="281"/>
      <c r="AE237" s="281"/>
      <c r="AF237" s="281"/>
      <c r="AG237" s="281"/>
      <c r="AH237" s="281"/>
      <c r="AI237" s="281"/>
      <c r="AJ237" s="283">
        <f t="shared" si="96"/>
        <v>0</v>
      </c>
      <c r="AK237" s="283">
        <v>0</v>
      </c>
    </row>
    <row r="238" s="232" customFormat="1" customHeight="1" spans="1:37">
      <c r="A238" s="402"/>
      <c r="B238" s="403"/>
      <c r="C238" s="404" t="str">
        <f>IF($B238="","",IFERROR(VLOOKUP($B238,#REF!,2,0),IFERROR(VLOOKUP($B238,#REF!,2,0),"")))</f>
        <v/>
      </c>
      <c r="D238" s="405" t="str">
        <f>IF($B238="","",IFERROR(VLOOKUP($B238,#REF!,3,0),IFERROR(VLOOKUP($B238,#REF!,3,0),"")))</f>
        <v/>
      </c>
      <c r="E238" s="406"/>
      <c r="F238" s="407" t="str">
        <f>IF($B238="","",IFERROR(VLOOKUP($B238,#REF!,4,0),IFERROR(VLOOKUP($B238,#REF!,6,0),"")))</f>
        <v/>
      </c>
      <c r="G238" s="407" t="str">
        <f>IF($B238="","",IFERROR(VLOOKUP($B238,#REF!,5,0),IFERROR(VLOOKUP($B238,#REF!,7,0),"")))</f>
        <v/>
      </c>
      <c r="H238" s="407" t="str">
        <f t="shared" si="99"/>
        <v/>
      </c>
      <c r="I238" s="407" t="str">
        <f t="shared" si="101"/>
        <v/>
      </c>
      <c r="J238" s="407" t="str">
        <f t="shared" si="102"/>
        <v/>
      </c>
      <c r="K238" s="407" t="str">
        <f t="shared" si="97"/>
        <v/>
      </c>
      <c r="L238" s="407"/>
      <c r="M238" s="281"/>
      <c r="N238" s="366"/>
      <c r="O238" s="367" t="str">
        <f t="shared" si="103"/>
        <v/>
      </c>
      <c r="P238" s="366"/>
      <c r="Q238" s="395" t="str">
        <f t="shared" si="104"/>
        <v/>
      </c>
      <c r="R238" s="366"/>
      <c r="S238" s="396" t="str">
        <f t="shared" si="105"/>
        <v/>
      </c>
      <c r="T238" s="397">
        <f ca="1">SUMIF($N$8:S$9,"QUANT.",N238:S238)</f>
        <v>0</v>
      </c>
      <c r="U238" s="398">
        <f ca="1" t="shared" si="98"/>
        <v>0</v>
      </c>
      <c r="V238" s="399" t="str">
        <f ca="1" t="shared" si="100"/>
        <v/>
      </c>
      <c r="W238" s="400">
        <f ca="1" t="shared" si="106"/>
        <v>0</v>
      </c>
      <c r="X238" s="400" t="e">
        <f ca="1" t="shared" si="107"/>
        <v>#VALUE!</v>
      </c>
      <c r="Y238" s="281"/>
      <c r="Z238" s="281"/>
      <c r="AA238" s="281"/>
      <c r="AB238" s="281"/>
      <c r="AC238" s="281"/>
      <c r="AD238" s="281"/>
      <c r="AE238" s="281"/>
      <c r="AF238" s="281"/>
      <c r="AG238" s="281"/>
      <c r="AH238" s="281"/>
      <c r="AI238" s="281"/>
      <c r="AJ238" s="283">
        <f t="shared" si="96"/>
        <v>0</v>
      </c>
      <c r="AK238" s="283">
        <v>0</v>
      </c>
    </row>
    <row r="239" s="232" customFormat="1" customHeight="1" spans="1:37">
      <c r="A239" s="402"/>
      <c r="B239" s="403"/>
      <c r="C239" s="404" t="str">
        <f>IF($B239="","",IFERROR(VLOOKUP($B239,#REF!,2,0),IFERROR(VLOOKUP($B239,#REF!,2,0),"")))</f>
        <v/>
      </c>
      <c r="D239" s="405" t="str">
        <f>IF($B239="","",IFERROR(VLOOKUP($B239,#REF!,3,0),IFERROR(VLOOKUP($B239,#REF!,3,0),"")))</f>
        <v/>
      </c>
      <c r="E239" s="406"/>
      <c r="F239" s="407" t="str">
        <f>IF($B239="","",IFERROR(VLOOKUP($B239,#REF!,4,0),IFERROR(VLOOKUP($B239,#REF!,6,0),"")))</f>
        <v/>
      </c>
      <c r="G239" s="407" t="str">
        <f>IF($B239="","",IFERROR(VLOOKUP($B239,#REF!,5,0),IFERROR(VLOOKUP($B239,#REF!,7,0),"")))</f>
        <v/>
      </c>
      <c r="H239" s="407" t="str">
        <f t="shared" si="99"/>
        <v/>
      </c>
      <c r="I239" s="407" t="str">
        <f t="shared" si="101"/>
        <v/>
      </c>
      <c r="J239" s="407" t="str">
        <f t="shared" si="102"/>
        <v/>
      </c>
      <c r="K239" s="407" t="str">
        <f t="shared" si="97"/>
        <v/>
      </c>
      <c r="L239" s="407"/>
      <c r="M239" s="281"/>
      <c r="N239" s="366"/>
      <c r="O239" s="367" t="str">
        <f t="shared" si="103"/>
        <v/>
      </c>
      <c r="P239" s="366"/>
      <c r="Q239" s="395" t="str">
        <f t="shared" si="104"/>
        <v/>
      </c>
      <c r="R239" s="366"/>
      <c r="S239" s="396" t="str">
        <f t="shared" si="105"/>
        <v/>
      </c>
      <c r="T239" s="397">
        <f ca="1">SUMIF($N$8:S$9,"QUANT.",N239:S239)</f>
        <v>0</v>
      </c>
      <c r="U239" s="398">
        <f ca="1" t="shared" si="98"/>
        <v>0</v>
      </c>
      <c r="V239" s="399" t="str">
        <f ca="1" t="shared" si="100"/>
        <v/>
      </c>
      <c r="W239" s="400">
        <f ca="1" t="shared" si="106"/>
        <v>0</v>
      </c>
      <c r="X239" s="400" t="e">
        <f ca="1" t="shared" si="107"/>
        <v>#VALUE!</v>
      </c>
      <c r="Y239" s="281"/>
      <c r="Z239" s="281"/>
      <c r="AA239" s="281"/>
      <c r="AB239" s="281"/>
      <c r="AC239" s="281"/>
      <c r="AD239" s="281"/>
      <c r="AE239" s="281"/>
      <c r="AF239" s="281"/>
      <c r="AG239" s="281"/>
      <c r="AH239" s="281"/>
      <c r="AI239" s="281"/>
      <c r="AJ239" s="283">
        <f t="shared" si="96"/>
        <v>0</v>
      </c>
      <c r="AK239" s="283">
        <v>0</v>
      </c>
    </row>
    <row r="240" s="232" customFormat="1" customHeight="1" spans="1:37">
      <c r="A240" s="402"/>
      <c r="B240" s="403"/>
      <c r="C240" s="404" t="str">
        <f>IF($B240="","",IFERROR(VLOOKUP($B240,#REF!,2,0),IFERROR(VLOOKUP($B240,#REF!,2,0),"")))</f>
        <v/>
      </c>
      <c r="D240" s="405" t="str">
        <f>IF($B240="","",IFERROR(VLOOKUP($B240,#REF!,3,0),IFERROR(VLOOKUP($B240,#REF!,3,0),"")))</f>
        <v/>
      </c>
      <c r="E240" s="406"/>
      <c r="F240" s="407" t="str">
        <f>IF($B240="","",IFERROR(VLOOKUP($B240,#REF!,4,0),IFERROR(VLOOKUP($B240,#REF!,6,0),"")))</f>
        <v/>
      </c>
      <c r="G240" s="407" t="str">
        <f>IF($B240="","",IFERROR(VLOOKUP($B240,#REF!,5,0),IFERROR(VLOOKUP($B240,#REF!,7,0),"")))</f>
        <v/>
      </c>
      <c r="H240" s="407" t="str">
        <f t="shared" si="99"/>
        <v/>
      </c>
      <c r="I240" s="407" t="str">
        <f t="shared" si="101"/>
        <v/>
      </c>
      <c r="J240" s="407" t="str">
        <f t="shared" si="102"/>
        <v/>
      </c>
      <c r="K240" s="407" t="str">
        <f t="shared" si="97"/>
        <v/>
      </c>
      <c r="L240" s="407"/>
      <c r="M240" s="281"/>
      <c r="N240" s="366"/>
      <c r="O240" s="367" t="str">
        <f t="shared" si="103"/>
        <v/>
      </c>
      <c r="P240" s="366"/>
      <c r="Q240" s="395" t="str">
        <f t="shared" si="104"/>
        <v/>
      </c>
      <c r="R240" s="366"/>
      <c r="S240" s="396" t="str">
        <f t="shared" si="105"/>
        <v/>
      </c>
      <c r="T240" s="397">
        <f ca="1">SUMIF($N$8:S$9,"QUANT.",N240:S240)</f>
        <v>0</v>
      </c>
      <c r="U240" s="398">
        <f ca="1" t="shared" si="98"/>
        <v>0</v>
      </c>
      <c r="V240" s="399" t="str">
        <f ca="1" t="shared" si="100"/>
        <v/>
      </c>
      <c r="W240" s="400">
        <f ca="1" t="shared" si="106"/>
        <v>0</v>
      </c>
      <c r="X240" s="400" t="e">
        <f ca="1" t="shared" si="107"/>
        <v>#VALUE!</v>
      </c>
      <c r="Y240" s="281"/>
      <c r="Z240" s="281"/>
      <c r="AA240" s="281"/>
      <c r="AB240" s="281"/>
      <c r="AC240" s="281"/>
      <c r="AD240" s="281"/>
      <c r="AE240" s="281"/>
      <c r="AF240" s="281"/>
      <c r="AG240" s="281"/>
      <c r="AH240" s="281"/>
      <c r="AI240" s="281"/>
      <c r="AJ240" s="283">
        <f t="shared" si="96"/>
        <v>0</v>
      </c>
      <c r="AK240" s="283">
        <v>0</v>
      </c>
    </row>
    <row r="241" s="232" customFormat="1" customHeight="1" spans="1:37">
      <c r="A241" s="402"/>
      <c r="B241" s="403"/>
      <c r="C241" s="404" t="str">
        <f>IF($B241="","",IFERROR(VLOOKUP($B241,#REF!,2,0),IFERROR(VLOOKUP($B241,#REF!,2,0),"")))</f>
        <v/>
      </c>
      <c r="D241" s="405" t="str">
        <f>IF($B241="","",IFERROR(VLOOKUP($B241,#REF!,3,0),IFERROR(VLOOKUP($B241,#REF!,3,0),"")))</f>
        <v/>
      </c>
      <c r="E241" s="406"/>
      <c r="F241" s="407" t="str">
        <f>IF($B241="","",IFERROR(VLOOKUP($B241,#REF!,4,0),IFERROR(VLOOKUP($B241,#REF!,6,0),"")))</f>
        <v/>
      </c>
      <c r="G241" s="407" t="str">
        <f>IF($B241="","",IFERROR(VLOOKUP($B241,#REF!,5,0),IFERROR(VLOOKUP($B241,#REF!,7,0),"")))</f>
        <v/>
      </c>
      <c r="H241" s="407" t="str">
        <f t="shared" si="99"/>
        <v/>
      </c>
      <c r="I241" s="407" t="str">
        <f t="shared" si="101"/>
        <v/>
      </c>
      <c r="J241" s="407" t="str">
        <f t="shared" si="102"/>
        <v/>
      </c>
      <c r="K241" s="407" t="str">
        <f t="shared" si="97"/>
        <v/>
      </c>
      <c r="L241" s="407"/>
      <c r="M241" s="281"/>
      <c r="N241" s="366"/>
      <c r="O241" s="367" t="str">
        <f t="shared" si="103"/>
        <v/>
      </c>
      <c r="P241" s="366"/>
      <c r="Q241" s="395" t="str">
        <f t="shared" si="104"/>
        <v/>
      </c>
      <c r="R241" s="366"/>
      <c r="S241" s="396" t="str">
        <f t="shared" si="105"/>
        <v/>
      </c>
      <c r="T241" s="397">
        <f ca="1">SUMIF($N$8:S$9,"QUANT.",N241:S241)</f>
        <v>0</v>
      </c>
      <c r="U241" s="398">
        <f ca="1" t="shared" si="98"/>
        <v>0</v>
      </c>
      <c r="V241" s="399" t="str">
        <f ca="1" t="shared" si="100"/>
        <v/>
      </c>
      <c r="W241" s="400">
        <f ca="1" t="shared" si="106"/>
        <v>0</v>
      </c>
      <c r="X241" s="400" t="e">
        <f ca="1" t="shared" si="107"/>
        <v>#VALUE!</v>
      </c>
      <c r="Y241" s="281"/>
      <c r="Z241" s="281"/>
      <c r="AA241" s="281"/>
      <c r="AB241" s="281"/>
      <c r="AC241" s="281"/>
      <c r="AD241" s="281"/>
      <c r="AE241" s="281"/>
      <c r="AF241" s="281"/>
      <c r="AG241" s="281"/>
      <c r="AH241" s="281"/>
      <c r="AI241" s="281"/>
      <c r="AJ241" s="283">
        <f t="shared" si="96"/>
        <v>0</v>
      </c>
      <c r="AK241" s="283">
        <v>0</v>
      </c>
    </row>
    <row r="242" s="232" customFormat="1" customHeight="1" spans="1:37">
      <c r="A242" s="402"/>
      <c r="B242" s="403"/>
      <c r="C242" s="404" t="str">
        <f>IF($B242="","",IFERROR(VLOOKUP($B242,#REF!,2,0),IFERROR(VLOOKUP($B242,#REF!,2,0),"")))</f>
        <v/>
      </c>
      <c r="D242" s="405" t="str">
        <f>IF($B242="","",IFERROR(VLOOKUP($B242,#REF!,3,0),IFERROR(VLOOKUP($B242,#REF!,3,0),"")))</f>
        <v/>
      </c>
      <c r="E242" s="406"/>
      <c r="F242" s="407" t="str">
        <f>IF($B242="","",IFERROR(VLOOKUP($B242,#REF!,4,0),IFERROR(VLOOKUP($B242,#REF!,6,0),"")))</f>
        <v/>
      </c>
      <c r="G242" s="407" t="str">
        <f>IF($B242="","",IFERROR(VLOOKUP($B242,#REF!,5,0),IFERROR(VLOOKUP($B242,#REF!,7,0),"")))</f>
        <v/>
      </c>
      <c r="H242" s="407" t="str">
        <f t="shared" si="99"/>
        <v/>
      </c>
      <c r="I242" s="407" t="str">
        <f t="shared" si="101"/>
        <v/>
      </c>
      <c r="J242" s="407" t="str">
        <f t="shared" si="102"/>
        <v/>
      </c>
      <c r="K242" s="407" t="str">
        <f t="shared" si="97"/>
        <v/>
      </c>
      <c r="L242" s="407"/>
      <c r="M242" s="281"/>
      <c r="N242" s="366"/>
      <c r="O242" s="367" t="str">
        <f t="shared" si="103"/>
        <v/>
      </c>
      <c r="P242" s="366"/>
      <c r="Q242" s="395" t="str">
        <f t="shared" si="104"/>
        <v/>
      </c>
      <c r="R242" s="366"/>
      <c r="S242" s="396" t="str">
        <f t="shared" si="105"/>
        <v/>
      </c>
      <c r="T242" s="397">
        <f ca="1">SUMIF($N$8:S$9,"QUANT.",N242:S242)</f>
        <v>0</v>
      </c>
      <c r="U242" s="398">
        <f ca="1" t="shared" si="98"/>
        <v>0</v>
      </c>
      <c r="V242" s="399" t="str">
        <f ca="1" t="shared" si="100"/>
        <v/>
      </c>
      <c r="W242" s="400">
        <f ca="1" t="shared" si="106"/>
        <v>0</v>
      </c>
      <c r="X242" s="400" t="e">
        <f ca="1" t="shared" si="107"/>
        <v>#VALUE!</v>
      </c>
      <c r="Y242" s="281"/>
      <c r="Z242" s="281"/>
      <c r="AA242" s="281"/>
      <c r="AB242" s="281"/>
      <c r="AC242" s="281"/>
      <c r="AD242" s="281"/>
      <c r="AE242" s="281"/>
      <c r="AF242" s="281"/>
      <c r="AG242" s="281"/>
      <c r="AH242" s="281"/>
      <c r="AI242" s="281"/>
      <c r="AJ242" s="283">
        <f t="shared" si="96"/>
        <v>0</v>
      </c>
      <c r="AK242" s="283">
        <v>0</v>
      </c>
    </row>
    <row r="243" s="232" customFormat="1" customHeight="1" spans="1:37">
      <c r="A243" s="402"/>
      <c r="B243" s="403"/>
      <c r="C243" s="404" t="str">
        <f>IF($B243="","",IFERROR(VLOOKUP($B243,#REF!,2,0),IFERROR(VLOOKUP($B243,#REF!,2,0),"")))</f>
        <v/>
      </c>
      <c r="D243" s="405" t="str">
        <f>IF($B243="","",IFERROR(VLOOKUP($B243,#REF!,3,0),IFERROR(VLOOKUP($B243,#REF!,3,0),"")))</f>
        <v/>
      </c>
      <c r="E243" s="406"/>
      <c r="F243" s="407" t="str">
        <f>IF($B243="","",IFERROR(VLOOKUP($B243,#REF!,4,0),IFERROR(VLOOKUP($B243,#REF!,6,0),"")))</f>
        <v/>
      </c>
      <c r="G243" s="407" t="str">
        <f>IF($B243="","",IFERROR(VLOOKUP($B243,#REF!,5,0),IFERROR(VLOOKUP($B243,#REF!,7,0),"")))</f>
        <v/>
      </c>
      <c r="H243" s="407" t="str">
        <f t="shared" si="99"/>
        <v/>
      </c>
      <c r="I243" s="407" t="str">
        <f t="shared" si="101"/>
        <v/>
      </c>
      <c r="J243" s="407" t="str">
        <f t="shared" si="102"/>
        <v/>
      </c>
      <c r="K243" s="407" t="str">
        <f t="shared" si="97"/>
        <v/>
      </c>
      <c r="L243" s="407"/>
      <c r="M243" s="281"/>
      <c r="N243" s="366"/>
      <c r="O243" s="367" t="str">
        <f t="shared" si="103"/>
        <v/>
      </c>
      <c r="P243" s="366"/>
      <c r="Q243" s="395" t="str">
        <f t="shared" si="104"/>
        <v/>
      </c>
      <c r="R243" s="366"/>
      <c r="S243" s="396" t="str">
        <f t="shared" si="105"/>
        <v/>
      </c>
      <c r="T243" s="397">
        <f ca="1">SUMIF($N$8:S$9,"QUANT.",N243:S243)</f>
        <v>0</v>
      </c>
      <c r="U243" s="398">
        <f ca="1" t="shared" si="98"/>
        <v>0</v>
      </c>
      <c r="V243" s="399" t="str">
        <f ca="1" t="shared" si="100"/>
        <v/>
      </c>
      <c r="W243" s="400">
        <f ca="1" t="shared" si="106"/>
        <v>0</v>
      </c>
      <c r="X243" s="400" t="e">
        <f ca="1" t="shared" si="107"/>
        <v>#VALUE!</v>
      </c>
      <c r="Y243" s="281"/>
      <c r="Z243" s="281"/>
      <c r="AA243" s="281"/>
      <c r="AB243" s="281"/>
      <c r="AC243" s="281"/>
      <c r="AD243" s="281"/>
      <c r="AE243" s="281"/>
      <c r="AF243" s="281"/>
      <c r="AG243" s="281"/>
      <c r="AH243" s="281"/>
      <c r="AI243" s="281"/>
      <c r="AJ243" s="283">
        <f t="shared" si="96"/>
        <v>0</v>
      </c>
      <c r="AK243" s="283">
        <v>0</v>
      </c>
    </row>
    <row r="244" s="232" customFormat="1" customHeight="1" spans="1:37">
      <c r="A244" s="402"/>
      <c r="B244" s="403"/>
      <c r="C244" s="404" t="str">
        <f>IF($B244="","",IFERROR(VLOOKUP($B244,#REF!,2,0),IFERROR(VLOOKUP($B244,#REF!,2,0),"")))</f>
        <v/>
      </c>
      <c r="D244" s="405" t="str">
        <f>IF($B244="","",IFERROR(VLOOKUP($B244,#REF!,3,0),IFERROR(VLOOKUP($B244,#REF!,3,0),"")))</f>
        <v/>
      </c>
      <c r="E244" s="406"/>
      <c r="F244" s="407" t="str">
        <f>IF($B244="","",IFERROR(VLOOKUP($B244,#REF!,4,0),IFERROR(VLOOKUP($B244,#REF!,6,0),"")))</f>
        <v/>
      </c>
      <c r="G244" s="407" t="str">
        <f>IF($B244="","",IFERROR(VLOOKUP($B244,#REF!,5,0),IFERROR(VLOOKUP($B244,#REF!,7,0),"")))</f>
        <v/>
      </c>
      <c r="H244" s="407" t="str">
        <f t="shared" si="99"/>
        <v/>
      </c>
      <c r="I244" s="407" t="str">
        <f t="shared" si="101"/>
        <v/>
      </c>
      <c r="J244" s="407" t="str">
        <f t="shared" si="102"/>
        <v/>
      </c>
      <c r="K244" s="407" t="str">
        <f t="shared" si="97"/>
        <v/>
      </c>
      <c r="L244" s="407"/>
      <c r="M244" s="281"/>
      <c r="N244" s="366"/>
      <c r="O244" s="367" t="str">
        <f t="shared" si="103"/>
        <v/>
      </c>
      <c r="P244" s="366"/>
      <c r="Q244" s="395" t="str">
        <f t="shared" si="104"/>
        <v/>
      </c>
      <c r="R244" s="366"/>
      <c r="S244" s="396" t="str">
        <f t="shared" si="105"/>
        <v/>
      </c>
      <c r="T244" s="397">
        <f ca="1">SUMIF($N$8:S$9,"QUANT.",N244:S244)</f>
        <v>0</v>
      </c>
      <c r="U244" s="398">
        <f ca="1" t="shared" si="98"/>
        <v>0</v>
      </c>
      <c r="V244" s="399" t="str">
        <f ca="1" t="shared" si="100"/>
        <v/>
      </c>
      <c r="W244" s="400">
        <f ca="1" t="shared" si="106"/>
        <v>0</v>
      </c>
      <c r="X244" s="400" t="e">
        <f ca="1" t="shared" si="107"/>
        <v>#VALUE!</v>
      </c>
      <c r="Y244" s="281"/>
      <c r="Z244" s="281"/>
      <c r="AA244" s="281"/>
      <c r="AB244" s="281"/>
      <c r="AC244" s="281"/>
      <c r="AD244" s="281"/>
      <c r="AE244" s="281"/>
      <c r="AF244" s="281"/>
      <c r="AG244" s="281"/>
      <c r="AH244" s="281"/>
      <c r="AI244" s="281"/>
      <c r="AJ244" s="283">
        <f t="shared" si="96"/>
        <v>0</v>
      </c>
      <c r="AK244" s="283">
        <v>0</v>
      </c>
    </row>
    <row r="245" s="232" customFormat="1" customHeight="1" spans="1:37">
      <c r="A245" s="402"/>
      <c r="B245" s="403"/>
      <c r="C245" s="404" t="str">
        <f>IF($B245="","",IFERROR(VLOOKUP($B245,#REF!,2,0),IFERROR(VLOOKUP($B245,#REF!,2,0),"")))</f>
        <v/>
      </c>
      <c r="D245" s="405" t="str">
        <f>IF($B245="","",IFERROR(VLOOKUP($B245,#REF!,3,0),IFERROR(VLOOKUP($B245,#REF!,3,0),"")))</f>
        <v/>
      </c>
      <c r="E245" s="406"/>
      <c r="F245" s="407" t="str">
        <f>IF($B245="","",IFERROR(VLOOKUP($B245,#REF!,4,0),IFERROR(VLOOKUP($B245,#REF!,6,0),"")))</f>
        <v/>
      </c>
      <c r="G245" s="407" t="str">
        <f>IF($B245="","",IFERROR(VLOOKUP($B245,#REF!,5,0),IFERROR(VLOOKUP($B245,#REF!,7,0),"")))</f>
        <v/>
      </c>
      <c r="H245" s="407" t="str">
        <f t="shared" si="99"/>
        <v/>
      </c>
      <c r="I245" s="407" t="str">
        <f t="shared" si="101"/>
        <v/>
      </c>
      <c r="J245" s="407" t="str">
        <f t="shared" si="102"/>
        <v/>
      </c>
      <c r="K245" s="407" t="str">
        <f t="shared" si="97"/>
        <v/>
      </c>
      <c r="L245" s="407"/>
      <c r="M245" s="281"/>
      <c r="N245" s="366"/>
      <c r="O245" s="367" t="str">
        <f t="shared" si="103"/>
        <v/>
      </c>
      <c r="P245" s="366"/>
      <c r="Q245" s="395" t="str">
        <f t="shared" si="104"/>
        <v/>
      </c>
      <c r="R245" s="366"/>
      <c r="S245" s="396" t="str">
        <f t="shared" si="105"/>
        <v/>
      </c>
      <c r="T245" s="397">
        <f ca="1">SUMIF($N$8:S$9,"QUANT.",N245:S245)</f>
        <v>0</v>
      </c>
      <c r="U245" s="398">
        <f ca="1" t="shared" si="98"/>
        <v>0</v>
      </c>
      <c r="V245" s="399" t="str">
        <f ca="1" t="shared" si="100"/>
        <v/>
      </c>
      <c r="W245" s="400">
        <f ca="1" t="shared" si="106"/>
        <v>0</v>
      </c>
      <c r="X245" s="400" t="e">
        <f ca="1" t="shared" si="107"/>
        <v>#VALUE!</v>
      </c>
      <c r="Y245" s="281"/>
      <c r="Z245" s="281"/>
      <c r="AA245" s="281"/>
      <c r="AB245" s="281"/>
      <c r="AC245" s="281"/>
      <c r="AD245" s="281"/>
      <c r="AE245" s="281"/>
      <c r="AF245" s="281"/>
      <c r="AG245" s="281"/>
      <c r="AH245" s="281"/>
      <c r="AI245" s="281"/>
      <c r="AJ245" s="283">
        <f t="shared" ref="AJ245:AJ308" si="108">B245-AK245</f>
        <v>0</v>
      </c>
      <c r="AK245" s="283">
        <v>0</v>
      </c>
    </row>
    <row r="246" s="232" customFormat="1" customHeight="1" spans="1:37">
      <c r="A246" s="402"/>
      <c r="B246" s="403"/>
      <c r="C246" s="404" t="str">
        <f>IF($B246="","",IFERROR(VLOOKUP($B246,#REF!,2,0),IFERROR(VLOOKUP($B246,#REF!,2,0),"")))</f>
        <v/>
      </c>
      <c r="D246" s="405" t="str">
        <f>IF($B246="","",IFERROR(VLOOKUP($B246,#REF!,3,0),IFERROR(VLOOKUP($B246,#REF!,3,0),"")))</f>
        <v/>
      </c>
      <c r="E246" s="406"/>
      <c r="F246" s="407" t="str">
        <f>IF($B246="","",IFERROR(VLOOKUP($B246,#REF!,4,0),IFERROR(VLOOKUP($B246,#REF!,6,0),"")))</f>
        <v/>
      </c>
      <c r="G246" s="407" t="str">
        <f>IF($B246="","",IFERROR(VLOOKUP($B246,#REF!,5,0),IFERROR(VLOOKUP($B246,#REF!,7,0),"")))</f>
        <v/>
      </c>
      <c r="H246" s="407" t="str">
        <f t="shared" si="99"/>
        <v/>
      </c>
      <c r="I246" s="407" t="str">
        <f t="shared" si="101"/>
        <v/>
      </c>
      <c r="J246" s="407" t="str">
        <f t="shared" si="102"/>
        <v/>
      </c>
      <c r="K246" s="407" t="str">
        <f t="shared" si="97"/>
        <v/>
      </c>
      <c r="L246" s="407"/>
      <c r="M246" s="281"/>
      <c r="N246" s="366"/>
      <c r="O246" s="367" t="str">
        <f t="shared" si="103"/>
        <v/>
      </c>
      <c r="P246" s="366"/>
      <c r="Q246" s="395" t="str">
        <f t="shared" si="104"/>
        <v/>
      </c>
      <c r="R246" s="366"/>
      <c r="S246" s="396" t="str">
        <f t="shared" si="105"/>
        <v/>
      </c>
      <c r="T246" s="397">
        <f ca="1">SUMIF($N$8:S$9,"QUANT.",N246:S246)</f>
        <v>0</v>
      </c>
      <c r="U246" s="398">
        <f ca="1" t="shared" si="98"/>
        <v>0</v>
      </c>
      <c r="V246" s="399" t="str">
        <f ca="1" t="shared" si="100"/>
        <v/>
      </c>
      <c r="W246" s="400">
        <f ca="1" t="shared" si="106"/>
        <v>0</v>
      </c>
      <c r="X246" s="400" t="e">
        <f ca="1" t="shared" si="107"/>
        <v>#VALUE!</v>
      </c>
      <c r="Y246" s="281"/>
      <c r="Z246" s="281"/>
      <c r="AA246" s="281"/>
      <c r="AB246" s="281"/>
      <c r="AC246" s="281"/>
      <c r="AD246" s="281"/>
      <c r="AE246" s="281"/>
      <c r="AF246" s="281"/>
      <c r="AG246" s="281"/>
      <c r="AH246" s="281"/>
      <c r="AI246" s="281"/>
      <c r="AJ246" s="283">
        <f t="shared" si="108"/>
        <v>0</v>
      </c>
      <c r="AK246" s="283">
        <v>0</v>
      </c>
    </row>
    <row r="247" s="232" customFormat="1" customHeight="1" spans="1:37">
      <c r="A247" s="402"/>
      <c r="B247" s="403"/>
      <c r="C247" s="404" t="str">
        <f>IF($B247="","",IFERROR(VLOOKUP($B247,#REF!,2,0),IFERROR(VLOOKUP($B247,#REF!,2,0),"")))</f>
        <v/>
      </c>
      <c r="D247" s="405" t="str">
        <f>IF($B247="","",IFERROR(VLOOKUP($B247,#REF!,3,0),IFERROR(VLOOKUP($B247,#REF!,3,0),"")))</f>
        <v/>
      </c>
      <c r="E247" s="406"/>
      <c r="F247" s="407" t="str">
        <f>IF($B247="","",IFERROR(VLOOKUP($B247,#REF!,4,0),IFERROR(VLOOKUP($B247,#REF!,6,0),"")))</f>
        <v/>
      </c>
      <c r="G247" s="407" t="str">
        <f>IF($B247="","",IFERROR(VLOOKUP($B247,#REF!,5,0),IFERROR(VLOOKUP($B247,#REF!,7,0),"")))</f>
        <v/>
      </c>
      <c r="H247" s="407" t="str">
        <f t="shared" si="99"/>
        <v/>
      </c>
      <c r="I247" s="407" t="str">
        <f t="shared" si="101"/>
        <v/>
      </c>
      <c r="J247" s="407" t="str">
        <f t="shared" si="102"/>
        <v/>
      </c>
      <c r="K247" s="407" t="str">
        <f t="shared" si="97"/>
        <v/>
      </c>
      <c r="L247" s="407"/>
      <c r="M247" s="281"/>
      <c r="N247" s="366"/>
      <c r="O247" s="367" t="str">
        <f t="shared" si="103"/>
        <v/>
      </c>
      <c r="P247" s="366"/>
      <c r="Q247" s="395" t="str">
        <f t="shared" si="104"/>
        <v/>
      </c>
      <c r="R247" s="366"/>
      <c r="S247" s="396" t="str">
        <f t="shared" si="105"/>
        <v/>
      </c>
      <c r="T247" s="397">
        <f ca="1">SUMIF($N$8:S$9,"QUANT.",N247:S247)</f>
        <v>0</v>
      </c>
      <c r="U247" s="398">
        <f ca="1" t="shared" si="98"/>
        <v>0</v>
      </c>
      <c r="V247" s="399" t="str">
        <f ca="1" t="shared" si="100"/>
        <v/>
      </c>
      <c r="W247" s="400">
        <f ca="1" t="shared" si="106"/>
        <v>0</v>
      </c>
      <c r="X247" s="400" t="e">
        <f ca="1" t="shared" si="107"/>
        <v>#VALUE!</v>
      </c>
      <c r="Y247" s="281"/>
      <c r="Z247" s="281"/>
      <c r="AA247" s="281"/>
      <c r="AB247" s="281"/>
      <c r="AC247" s="281"/>
      <c r="AD247" s="281"/>
      <c r="AE247" s="281"/>
      <c r="AF247" s="281"/>
      <c r="AG247" s="281"/>
      <c r="AH247" s="281"/>
      <c r="AI247" s="281"/>
      <c r="AJ247" s="283">
        <f t="shared" si="108"/>
        <v>0</v>
      </c>
      <c r="AK247" s="283">
        <v>0</v>
      </c>
    </row>
    <row r="248" s="232" customFormat="1" customHeight="1" spans="1:37">
      <c r="A248" s="402"/>
      <c r="B248" s="403"/>
      <c r="C248" s="404" t="str">
        <f>IF($B248="","",IFERROR(VLOOKUP($B248,#REF!,2,0),IFERROR(VLOOKUP($B248,#REF!,2,0),"")))</f>
        <v/>
      </c>
      <c r="D248" s="405" t="str">
        <f>IF($B248="","",IFERROR(VLOOKUP($B248,#REF!,3,0),IFERROR(VLOOKUP($B248,#REF!,3,0),"")))</f>
        <v/>
      </c>
      <c r="E248" s="406"/>
      <c r="F248" s="407" t="str">
        <f>IF($B248="","",IFERROR(VLOOKUP($B248,#REF!,4,0),IFERROR(VLOOKUP($B248,#REF!,6,0),"")))</f>
        <v/>
      </c>
      <c r="G248" s="407" t="str">
        <f>IF($B248="","",IFERROR(VLOOKUP($B248,#REF!,5,0),IFERROR(VLOOKUP($B248,#REF!,7,0),"")))</f>
        <v/>
      </c>
      <c r="H248" s="407" t="str">
        <f t="shared" si="99"/>
        <v/>
      </c>
      <c r="I248" s="407" t="str">
        <f t="shared" si="101"/>
        <v/>
      </c>
      <c r="J248" s="407" t="str">
        <f t="shared" si="102"/>
        <v/>
      </c>
      <c r="K248" s="407" t="str">
        <f t="shared" si="97"/>
        <v/>
      </c>
      <c r="L248" s="407"/>
      <c r="M248" s="281"/>
      <c r="N248" s="366"/>
      <c r="O248" s="367" t="str">
        <f t="shared" si="103"/>
        <v/>
      </c>
      <c r="P248" s="366"/>
      <c r="Q248" s="395" t="str">
        <f t="shared" si="104"/>
        <v/>
      </c>
      <c r="R248" s="366"/>
      <c r="S248" s="396" t="str">
        <f t="shared" si="105"/>
        <v/>
      </c>
      <c r="T248" s="397">
        <f ca="1">SUMIF($N$8:S$9,"QUANT.",N248:S248)</f>
        <v>0</v>
      </c>
      <c r="U248" s="398">
        <f ca="1" t="shared" si="98"/>
        <v>0</v>
      </c>
      <c r="V248" s="399" t="str">
        <f ca="1" t="shared" si="100"/>
        <v/>
      </c>
      <c r="W248" s="400">
        <f ca="1" t="shared" si="106"/>
        <v>0</v>
      </c>
      <c r="X248" s="400" t="e">
        <f ca="1" t="shared" si="107"/>
        <v>#VALUE!</v>
      </c>
      <c r="Y248" s="281"/>
      <c r="Z248" s="281"/>
      <c r="AA248" s="281"/>
      <c r="AB248" s="281"/>
      <c r="AC248" s="281"/>
      <c r="AD248" s="281"/>
      <c r="AE248" s="281"/>
      <c r="AF248" s="281"/>
      <c r="AG248" s="281"/>
      <c r="AH248" s="281"/>
      <c r="AI248" s="281"/>
      <c r="AJ248" s="283">
        <f t="shared" si="108"/>
        <v>0</v>
      </c>
      <c r="AK248" s="283">
        <v>0</v>
      </c>
    </row>
    <row r="249" s="232" customFormat="1" customHeight="1" spans="1:37">
      <c r="A249" s="402"/>
      <c r="B249" s="403"/>
      <c r="C249" s="404" t="str">
        <f>IF($B249="","",IFERROR(VLOOKUP($B249,#REF!,2,0),IFERROR(VLOOKUP($B249,#REF!,2,0),"")))</f>
        <v/>
      </c>
      <c r="D249" s="405" t="str">
        <f>IF($B249="","",IFERROR(VLOOKUP($B249,#REF!,3,0),IFERROR(VLOOKUP($B249,#REF!,3,0),"")))</f>
        <v/>
      </c>
      <c r="E249" s="406"/>
      <c r="F249" s="407" t="str">
        <f>IF($B249="","",IFERROR(VLOOKUP($B249,#REF!,4,0),IFERROR(VLOOKUP($B249,#REF!,6,0),"")))</f>
        <v/>
      </c>
      <c r="G249" s="407" t="str">
        <f>IF($B249="","",IFERROR(VLOOKUP($B249,#REF!,5,0),IFERROR(VLOOKUP($B249,#REF!,7,0),"")))</f>
        <v/>
      </c>
      <c r="H249" s="407" t="str">
        <f t="shared" si="99"/>
        <v/>
      </c>
      <c r="I249" s="407" t="str">
        <f t="shared" si="101"/>
        <v/>
      </c>
      <c r="J249" s="407" t="str">
        <f t="shared" si="102"/>
        <v/>
      </c>
      <c r="K249" s="407" t="str">
        <f t="shared" si="97"/>
        <v/>
      </c>
      <c r="L249" s="407"/>
      <c r="M249" s="281"/>
      <c r="N249" s="366"/>
      <c r="O249" s="367" t="str">
        <f t="shared" si="103"/>
        <v/>
      </c>
      <c r="P249" s="366"/>
      <c r="Q249" s="395" t="str">
        <f t="shared" si="104"/>
        <v/>
      </c>
      <c r="R249" s="366"/>
      <c r="S249" s="396" t="str">
        <f t="shared" si="105"/>
        <v/>
      </c>
      <c r="T249" s="397">
        <f ca="1">SUMIF($N$8:S$9,"QUANT.",N249:S249)</f>
        <v>0</v>
      </c>
      <c r="U249" s="398">
        <f ca="1" t="shared" si="98"/>
        <v>0</v>
      </c>
      <c r="V249" s="399" t="str">
        <f ca="1" t="shared" si="100"/>
        <v/>
      </c>
      <c r="W249" s="400">
        <f ca="1" t="shared" si="106"/>
        <v>0</v>
      </c>
      <c r="X249" s="400" t="e">
        <f ca="1" t="shared" si="107"/>
        <v>#VALUE!</v>
      </c>
      <c r="Y249" s="281"/>
      <c r="Z249" s="281"/>
      <c r="AA249" s="281"/>
      <c r="AB249" s="281"/>
      <c r="AC249" s="281"/>
      <c r="AD249" s="281"/>
      <c r="AE249" s="281"/>
      <c r="AF249" s="281"/>
      <c r="AG249" s="281"/>
      <c r="AH249" s="281"/>
      <c r="AI249" s="281"/>
      <c r="AJ249" s="283">
        <f t="shared" si="108"/>
        <v>0</v>
      </c>
      <c r="AK249" s="283">
        <v>0</v>
      </c>
    </row>
    <row r="250" s="232" customFormat="1" customHeight="1" spans="1:37">
      <c r="A250" s="402"/>
      <c r="B250" s="403"/>
      <c r="C250" s="404" t="str">
        <f>IF($B250="","",IFERROR(VLOOKUP($B250,#REF!,2,0),IFERROR(VLOOKUP($B250,#REF!,2,0),"")))</f>
        <v/>
      </c>
      <c r="D250" s="405" t="str">
        <f>IF($B250="","",IFERROR(VLOOKUP($B250,#REF!,3,0),IFERROR(VLOOKUP($B250,#REF!,3,0),"")))</f>
        <v/>
      </c>
      <c r="E250" s="406"/>
      <c r="F250" s="407" t="str">
        <f>IF($B250="","",IFERROR(VLOOKUP($B250,#REF!,4,0),IFERROR(VLOOKUP($B250,#REF!,6,0),"")))</f>
        <v/>
      </c>
      <c r="G250" s="407" t="str">
        <f>IF($B250="","",IFERROR(VLOOKUP($B250,#REF!,5,0),IFERROR(VLOOKUP($B250,#REF!,7,0),"")))</f>
        <v/>
      </c>
      <c r="H250" s="407" t="str">
        <f t="shared" si="99"/>
        <v/>
      </c>
      <c r="I250" s="407" t="str">
        <f t="shared" si="101"/>
        <v/>
      </c>
      <c r="J250" s="407" t="str">
        <f t="shared" si="102"/>
        <v/>
      </c>
      <c r="K250" s="407" t="str">
        <f t="shared" si="97"/>
        <v/>
      </c>
      <c r="L250" s="407"/>
      <c r="M250" s="281"/>
      <c r="N250" s="366"/>
      <c r="O250" s="367" t="str">
        <f t="shared" si="103"/>
        <v/>
      </c>
      <c r="P250" s="366"/>
      <c r="Q250" s="395" t="str">
        <f t="shared" si="104"/>
        <v/>
      </c>
      <c r="R250" s="366"/>
      <c r="S250" s="396" t="str">
        <f t="shared" si="105"/>
        <v/>
      </c>
      <c r="T250" s="397">
        <f ca="1">SUMIF($N$8:S$9,"QUANT.",N250:S250)</f>
        <v>0</v>
      </c>
      <c r="U250" s="398">
        <f ca="1" t="shared" si="98"/>
        <v>0</v>
      </c>
      <c r="V250" s="399" t="str">
        <f ca="1" t="shared" si="100"/>
        <v/>
      </c>
      <c r="W250" s="400">
        <f ca="1" t="shared" si="106"/>
        <v>0</v>
      </c>
      <c r="X250" s="400" t="e">
        <f ca="1" t="shared" si="107"/>
        <v>#VALUE!</v>
      </c>
      <c r="Y250" s="281"/>
      <c r="Z250" s="281"/>
      <c r="AA250" s="281"/>
      <c r="AB250" s="281"/>
      <c r="AC250" s="281"/>
      <c r="AD250" s="281"/>
      <c r="AE250" s="281"/>
      <c r="AF250" s="281"/>
      <c r="AG250" s="281"/>
      <c r="AH250" s="281"/>
      <c r="AI250" s="281"/>
      <c r="AJ250" s="283">
        <f t="shared" si="108"/>
        <v>0</v>
      </c>
      <c r="AK250" s="283">
        <v>0</v>
      </c>
    </row>
    <row r="251" s="232" customFormat="1" customHeight="1" spans="1:37">
      <c r="A251" s="402"/>
      <c r="B251" s="403"/>
      <c r="C251" s="404" t="str">
        <f>IF($B251="","",IFERROR(VLOOKUP($B251,#REF!,2,0),IFERROR(VLOOKUP($B251,#REF!,2,0),"")))</f>
        <v/>
      </c>
      <c r="D251" s="405" t="str">
        <f>IF($B251="","",IFERROR(VLOOKUP($B251,#REF!,3,0),IFERROR(VLOOKUP($B251,#REF!,3,0),"")))</f>
        <v/>
      </c>
      <c r="E251" s="406"/>
      <c r="F251" s="407" t="str">
        <f>IF($B251="","",IFERROR(VLOOKUP($B251,#REF!,4,0),IFERROR(VLOOKUP($B251,#REF!,6,0),"")))</f>
        <v/>
      </c>
      <c r="G251" s="407" t="str">
        <f>IF($B251="","",IFERROR(VLOOKUP($B251,#REF!,5,0),IFERROR(VLOOKUP($B251,#REF!,7,0),"")))</f>
        <v/>
      </c>
      <c r="H251" s="407" t="str">
        <f t="shared" si="99"/>
        <v/>
      </c>
      <c r="I251" s="407" t="str">
        <f t="shared" si="101"/>
        <v/>
      </c>
      <c r="J251" s="407" t="str">
        <f t="shared" si="102"/>
        <v/>
      </c>
      <c r="K251" s="407" t="str">
        <f t="shared" si="97"/>
        <v/>
      </c>
      <c r="L251" s="407"/>
      <c r="M251" s="281"/>
      <c r="N251" s="366"/>
      <c r="O251" s="367" t="str">
        <f t="shared" si="103"/>
        <v/>
      </c>
      <c r="P251" s="366"/>
      <c r="Q251" s="395" t="str">
        <f t="shared" si="104"/>
        <v/>
      </c>
      <c r="R251" s="366"/>
      <c r="S251" s="396" t="str">
        <f t="shared" si="105"/>
        <v/>
      </c>
      <c r="T251" s="397">
        <f ca="1">SUMIF($N$8:S$9,"QUANT.",N251:S251)</f>
        <v>0</v>
      </c>
      <c r="U251" s="398">
        <f ca="1" t="shared" si="98"/>
        <v>0</v>
      </c>
      <c r="V251" s="399" t="str">
        <f ca="1" t="shared" si="100"/>
        <v/>
      </c>
      <c r="W251" s="400">
        <f ca="1" t="shared" si="106"/>
        <v>0</v>
      </c>
      <c r="X251" s="400" t="e">
        <f ca="1" t="shared" si="107"/>
        <v>#VALUE!</v>
      </c>
      <c r="Y251" s="281"/>
      <c r="Z251" s="281"/>
      <c r="AA251" s="281"/>
      <c r="AB251" s="281"/>
      <c r="AC251" s="281"/>
      <c r="AD251" s="281"/>
      <c r="AE251" s="281"/>
      <c r="AF251" s="281"/>
      <c r="AG251" s="281"/>
      <c r="AH251" s="281"/>
      <c r="AI251" s="281"/>
      <c r="AJ251" s="283">
        <f t="shared" si="108"/>
        <v>0</v>
      </c>
      <c r="AK251" s="283">
        <v>0</v>
      </c>
    </row>
    <row r="252" s="232" customFormat="1" customHeight="1" spans="1:37">
      <c r="A252" s="402"/>
      <c r="B252" s="403"/>
      <c r="C252" s="404" t="str">
        <f>IF($B252="","",IFERROR(VLOOKUP($B252,#REF!,2,0),IFERROR(VLOOKUP($B252,#REF!,2,0),"")))</f>
        <v/>
      </c>
      <c r="D252" s="405" t="str">
        <f>IF($B252="","",IFERROR(VLOOKUP($B252,#REF!,3,0),IFERROR(VLOOKUP($B252,#REF!,3,0),"")))</f>
        <v/>
      </c>
      <c r="E252" s="406"/>
      <c r="F252" s="407" t="str">
        <f>IF($B252="","",IFERROR(VLOOKUP($B252,#REF!,4,0),IFERROR(VLOOKUP($B252,#REF!,6,0),"")))</f>
        <v/>
      </c>
      <c r="G252" s="407" t="str">
        <f>IF($B252="","",IFERROR(VLOOKUP($B252,#REF!,5,0),IFERROR(VLOOKUP($B252,#REF!,7,0),"")))</f>
        <v/>
      </c>
      <c r="H252" s="407" t="str">
        <f t="shared" si="99"/>
        <v/>
      </c>
      <c r="I252" s="407" t="str">
        <f t="shared" si="101"/>
        <v/>
      </c>
      <c r="J252" s="407" t="str">
        <f t="shared" si="102"/>
        <v/>
      </c>
      <c r="K252" s="407" t="str">
        <f t="shared" si="97"/>
        <v/>
      </c>
      <c r="L252" s="407"/>
      <c r="M252" s="281"/>
      <c r="N252" s="366"/>
      <c r="O252" s="367" t="str">
        <f t="shared" si="103"/>
        <v/>
      </c>
      <c r="P252" s="366"/>
      <c r="Q252" s="395" t="str">
        <f t="shared" si="104"/>
        <v/>
      </c>
      <c r="R252" s="366"/>
      <c r="S252" s="396" t="str">
        <f t="shared" si="105"/>
        <v/>
      </c>
      <c r="T252" s="397">
        <f ca="1">SUMIF($N$8:S$9,"QUANT.",N252:S252)</f>
        <v>0</v>
      </c>
      <c r="U252" s="398">
        <f ca="1" t="shared" si="98"/>
        <v>0</v>
      </c>
      <c r="V252" s="399" t="str">
        <f ca="1" t="shared" si="100"/>
        <v/>
      </c>
      <c r="W252" s="400">
        <f ca="1" t="shared" si="106"/>
        <v>0</v>
      </c>
      <c r="X252" s="400" t="e">
        <f ca="1" t="shared" si="107"/>
        <v>#VALUE!</v>
      </c>
      <c r="Y252" s="281"/>
      <c r="Z252" s="281"/>
      <c r="AA252" s="281"/>
      <c r="AB252" s="281"/>
      <c r="AC252" s="281"/>
      <c r="AD252" s="281"/>
      <c r="AE252" s="281"/>
      <c r="AF252" s="281"/>
      <c r="AG252" s="281"/>
      <c r="AH252" s="281"/>
      <c r="AI252" s="281"/>
      <c r="AJ252" s="283">
        <f t="shared" si="108"/>
        <v>0</v>
      </c>
      <c r="AK252" s="283">
        <v>0</v>
      </c>
    </row>
    <row r="253" s="232" customFormat="1" customHeight="1" spans="1:37">
      <c r="A253" s="402"/>
      <c r="B253" s="403"/>
      <c r="C253" s="404" t="str">
        <f>IF($B253="","",IFERROR(VLOOKUP($B253,#REF!,2,0),IFERROR(VLOOKUP($B253,#REF!,2,0),"")))</f>
        <v/>
      </c>
      <c r="D253" s="405" t="str">
        <f>IF($B253="","",IFERROR(VLOOKUP($B253,#REF!,3,0),IFERROR(VLOOKUP($B253,#REF!,3,0),"")))</f>
        <v/>
      </c>
      <c r="E253" s="406"/>
      <c r="F253" s="407" t="str">
        <f>IF($B253="","",IFERROR(VLOOKUP($B253,#REF!,4,0),IFERROR(VLOOKUP($B253,#REF!,6,0),"")))</f>
        <v/>
      </c>
      <c r="G253" s="407" t="str">
        <f>IF($B253="","",IFERROR(VLOOKUP($B253,#REF!,5,0),IFERROR(VLOOKUP($B253,#REF!,7,0),"")))</f>
        <v/>
      </c>
      <c r="H253" s="407" t="str">
        <f t="shared" si="99"/>
        <v/>
      </c>
      <c r="I253" s="407" t="str">
        <f t="shared" si="101"/>
        <v/>
      </c>
      <c r="J253" s="407" t="str">
        <f t="shared" si="102"/>
        <v/>
      </c>
      <c r="K253" s="407" t="str">
        <f t="shared" si="97"/>
        <v/>
      </c>
      <c r="L253" s="407"/>
      <c r="M253" s="281"/>
      <c r="N253" s="366"/>
      <c r="O253" s="367" t="str">
        <f t="shared" si="103"/>
        <v/>
      </c>
      <c r="P253" s="366"/>
      <c r="Q253" s="395" t="str">
        <f t="shared" si="104"/>
        <v/>
      </c>
      <c r="R253" s="366"/>
      <c r="S253" s="396" t="str">
        <f t="shared" si="105"/>
        <v/>
      </c>
      <c r="T253" s="397">
        <f ca="1">SUMIF($N$8:S$9,"QUANT.",N253:S253)</f>
        <v>0</v>
      </c>
      <c r="U253" s="398">
        <f ca="1" t="shared" si="98"/>
        <v>0</v>
      </c>
      <c r="V253" s="399" t="str">
        <f ca="1" t="shared" si="100"/>
        <v/>
      </c>
      <c r="W253" s="400">
        <f ca="1" t="shared" si="106"/>
        <v>0</v>
      </c>
      <c r="X253" s="400" t="e">
        <f ca="1" t="shared" si="107"/>
        <v>#VALUE!</v>
      </c>
      <c r="Y253" s="281"/>
      <c r="Z253" s="281"/>
      <c r="AA253" s="281"/>
      <c r="AB253" s="281"/>
      <c r="AC253" s="281"/>
      <c r="AD253" s="281"/>
      <c r="AE253" s="281"/>
      <c r="AF253" s="281"/>
      <c r="AG253" s="281"/>
      <c r="AH253" s="281"/>
      <c r="AI253" s="281"/>
      <c r="AJ253" s="283">
        <f t="shared" si="108"/>
        <v>0</v>
      </c>
      <c r="AK253" s="283">
        <v>0</v>
      </c>
    </row>
    <row r="254" s="232" customFormat="1" customHeight="1" spans="1:37">
      <c r="A254" s="402"/>
      <c r="B254" s="403"/>
      <c r="C254" s="404" t="str">
        <f>IF($B254="","",IFERROR(VLOOKUP($B254,#REF!,2,0),IFERROR(VLOOKUP($B254,#REF!,2,0),"")))</f>
        <v/>
      </c>
      <c r="D254" s="405" t="str">
        <f>IF($B254="","",IFERROR(VLOOKUP($B254,#REF!,3,0),IFERROR(VLOOKUP($B254,#REF!,3,0),"")))</f>
        <v/>
      </c>
      <c r="E254" s="406"/>
      <c r="F254" s="407" t="str">
        <f>IF($B254="","",IFERROR(VLOOKUP($B254,#REF!,4,0),IFERROR(VLOOKUP($B254,#REF!,6,0),"")))</f>
        <v/>
      </c>
      <c r="G254" s="407" t="str">
        <f>IF($B254="","",IFERROR(VLOOKUP($B254,#REF!,5,0),IFERROR(VLOOKUP($B254,#REF!,7,0),"")))</f>
        <v/>
      </c>
      <c r="H254" s="407" t="str">
        <f t="shared" si="99"/>
        <v/>
      </c>
      <c r="I254" s="407" t="str">
        <f t="shared" si="101"/>
        <v/>
      </c>
      <c r="J254" s="407" t="str">
        <f t="shared" si="102"/>
        <v/>
      </c>
      <c r="K254" s="407" t="str">
        <f t="shared" si="97"/>
        <v/>
      </c>
      <c r="L254" s="407"/>
      <c r="M254" s="281"/>
      <c r="N254" s="366"/>
      <c r="O254" s="367" t="str">
        <f t="shared" si="103"/>
        <v/>
      </c>
      <c r="P254" s="366"/>
      <c r="Q254" s="395" t="str">
        <f t="shared" si="104"/>
        <v/>
      </c>
      <c r="R254" s="366"/>
      <c r="S254" s="396" t="str">
        <f t="shared" si="105"/>
        <v/>
      </c>
      <c r="T254" s="397">
        <f ca="1">SUMIF($N$8:S$9,"QUANT.",N254:S254)</f>
        <v>0</v>
      </c>
      <c r="U254" s="398">
        <f ca="1" t="shared" si="98"/>
        <v>0</v>
      </c>
      <c r="V254" s="399" t="str">
        <f ca="1" t="shared" si="100"/>
        <v/>
      </c>
      <c r="W254" s="400">
        <f ca="1" t="shared" si="106"/>
        <v>0</v>
      </c>
      <c r="X254" s="400" t="e">
        <f ca="1" t="shared" si="107"/>
        <v>#VALUE!</v>
      </c>
      <c r="Y254" s="281"/>
      <c r="Z254" s="281"/>
      <c r="AA254" s="281"/>
      <c r="AB254" s="281"/>
      <c r="AC254" s="281"/>
      <c r="AD254" s="281"/>
      <c r="AE254" s="281"/>
      <c r="AF254" s="281"/>
      <c r="AG254" s="281"/>
      <c r="AH254" s="281"/>
      <c r="AI254" s="281"/>
      <c r="AJ254" s="283">
        <f t="shared" si="108"/>
        <v>0</v>
      </c>
      <c r="AK254" s="283">
        <v>0</v>
      </c>
    </row>
    <row r="255" s="232" customFormat="1" customHeight="1" spans="1:37">
      <c r="A255" s="402"/>
      <c r="B255" s="403"/>
      <c r="C255" s="404" t="str">
        <f>IF($B255="","",IFERROR(VLOOKUP($B255,#REF!,2,0),IFERROR(VLOOKUP($B255,#REF!,2,0),"")))</f>
        <v/>
      </c>
      <c r="D255" s="405" t="str">
        <f>IF($B255="","",IFERROR(VLOOKUP($B255,#REF!,3,0),IFERROR(VLOOKUP($B255,#REF!,3,0),"")))</f>
        <v/>
      </c>
      <c r="E255" s="406"/>
      <c r="F255" s="407" t="str">
        <f>IF($B255="","",IFERROR(VLOOKUP($B255,#REF!,4,0),IFERROR(VLOOKUP($B255,#REF!,6,0),"")))</f>
        <v/>
      </c>
      <c r="G255" s="407" t="str">
        <f>IF($B255="","",IFERROR(VLOOKUP($B255,#REF!,5,0),IFERROR(VLOOKUP($B255,#REF!,7,0),"")))</f>
        <v/>
      </c>
      <c r="H255" s="407" t="str">
        <f t="shared" si="99"/>
        <v/>
      </c>
      <c r="I255" s="407" t="str">
        <f t="shared" si="101"/>
        <v/>
      </c>
      <c r="J255" s="407" t="str">
        <f t="shared" si="102"/>
        <v/>
      </c>
      <c r="K255" s="407" t="str">
        <f t="shared" si="97"/>
        <v/>
      </c>
      <c r="L255" s="407"/>
      <c r="M255" s="281"/>
      <c r="N255" s="366"/>
      <c r="O255" s="367" t="str">
        <f t="shared" si="103"/>
        <v/>
      </c>
      <c r="P255" s="366"/>
      <c r="Q255" s="395" t="str">
        <f t="shared" si="104"/>
        <v/>
      </c>
      <c r="R255" s="366"/>
      <c r="S255" s="396" t="str">
        <f t="shared" si="105"/>
        <v/>
      </c>
      <c r="T255" s="397">
        <f ca="1">SUMIF($N$8:S$9,"QUANT.",N255:S255)</f>
        <v>0</v>
      </c>
      <c r="U255" s="398">
        <f ca="1" t="shared" si="98"/>
        <v>0</v>
      </c>
      <c r="V255" s="399" t="str">
        <f ca="1" t="shared" si="100"/>
        <v/>
      </c>
      <c r="W255" s="400">
        <f ca="1" t="shared" si="106"/>
        <v>0</v>
      </c>
      <c r="X255" s="400" t="e">
        <f ca="1" t="shared" si="107"/>
        <v>#VALUE!</v>
      </c>
      <c r="Y255" s="281"/>
      <c r="Z255" s="281"/>
      <c r="AA255" s="281"/>
      <c r="AB255" s="281"/>
      <c r="AC255" s="281"/>
      <c r="AD255" s="281"/>
      <c r="AE255" s="281"/>
      <c r="AF255" s="281"/>
      <c r="AG255" s="281"/>
      <c r="AH255" s="281"/>
      <c r="AI255" s="281"/>
      <c r="AJ255" s="283">
        <f t="shared" si="108"/>
        <v>0</v>
      </c>
      <c r="AK255" s="283">
        <v>0</v>
      </c>
    </row>
    <row r="256" s="232" customFormat="1" customHeight="1" spans="1:37">
      <c r="A256" s="402"/>
      <c r="B256" s="403"/>
      <c r="C256" s="404" t="str">
        <f>IF($B256="","",IFERROR(VLOOKUP($B256,#REF!,2,0),IFERROR(VLOOKUP($B256,#REF!,2,0),"")))</f>
        <v/>
      </c>
      <c r="D256" s="405" t="str">
        <f>IF($B256="","",IFERROR(VLOOKUP($B256,#REF!,3,0),IFERROR(VLOOKUP($B256,#REF!,3,0),"")))</f>
        <v/>
      </c>
      <c r="E256" s="406"/>
      <c r="F256" s="407" t="str">
        <f>IF($B256="","",IFERROR(VLOOKUP($B256,#REF!,4,0),IFERROR(VLOOKUP($B256,#REF!,6,0),"")))</f>
        <v/>
      </c>
      <c r="G256" s="407" t="str">
        <f>IF($B256="","",IFERROR(VLOOKUP($B256,#REF!,5,0),IFERROR(VLOOKUP($B256,#REF!,7,0),"")))</f>
        <v/>
      </c>
      <c r="H256" s="407" t="str">
        <f t="shared" si="99"/>
        <v/>
      </c>
      <c r="I256" s="407" t="str">
        <f t="shared" si="101"/>
        <v/>
      </c>
      <c r="J256" s="407" t="str">
        <f t="shared" si="102"/>
        <v/>
      </c>
      <c r="K256" s="407" t="str">
        <f t="shared" si="97"/>
        <v/>
      </c>
      <c r="L256" s="407"/>
      <c r="M256" s="281"/>
      <c r="N256" s="366"/>
      <c r="O256" s="367" t="str">
        <f t="shared" si="103"/>
        <v/>
      </c>
      <c r="P256" s="366"/>
      <c r="Q256" s="395" t="str">
        <f t="shared" si="104"/>
        <v/>
      </c>
      <c r="R256" s="366"/>
      <c r="S256" s="396" t="str">
        <f t="shared" si="105"/>
        <v/>
      </c>
      <c r="T256" s="397">
        <f ca="1">SUMIF($N$8:S$9,"QUANT.",N256:S256)</f>
        <v>0</v>
      </c>
      <c r="U256" s="398">
        <f ca="1" t="shared" si="98"/>
        <v>0</v>
      </c>
      <c r="V256" s="399" t="str">
        <f ca="1" t="shared" si="100"/>
        <v/>
      </c>
      <c r="W256" s="400">
        <f ca="1" t="shared" si="106"/>
        <v>0</v>
      </c>
      <c r="X256" s="400" t="e">
        <f ca="1" t="shared" si="107"/>
        <v>#VALUE!</v>
      </c>
      <c r="Y256" s="281"/>
      <c r="Z256" s="281"/>
      <c r="AA256" s="281"/>
      <c r="AB256" s="281"/>
      <c r="AC256" s="281"/>
      <c r="AD256" s="281"/>
      <c r="AE256" s="281"/>
      <c r="AF256" s="281"/>
      <c r="AG256" s="281"/>
      <c r="AH256" s="281"/>
      <c r="AI256" s="281"/>
      <c r="AJ256" s="283">
        <f t="shared" si="108"/>
        <v>0</v>
      </c>
      <c r="AK256" s="283">
        <v>0</v>
      </c>
    </row>
    <row r="257" s="232" customFormat="1" customHeight="1" spans="1:37">
      <c r="A257" s="402"/>
      <c r="B257" s="403"/>
      <c r="C257" s="404" t="str">
        <f>IF($B257="","",IFERROR(VLOOKUP($B257,#REF!,2,0),IFERROR(VLOOKUP($B257,#REF!,2,0),"")))</f>
        <v/>
      </c>
      <c r="D257" s="405" t="str">
        <f>IF($B257="","",IFERROR(VLOOKUP($B257,#REF!,3,0),IFERROR(VLOOKUP($B257,#REF!,3,0),"")))</f>
        <v/>
      </c>
      <c r="E257" s="406"/>
      <c r="F257" s="407" t="str">
        <f>IF($B257="","",IFERROR(VLOOKUP($B257,#REF!,4,0),IFERROR(VLOOKUP($B257,#REF!,6,0),"")))</f>
        <v/>
      </c>
      <c r="G257" s="407" t="str">
        <f>IF($B257="","",IFERROR(VLOOKUP($B257,#REF!,5,0),IFERROR(VLOOKUP($B257,#REF!,7,0),"")))</f>
        <v/>
      </c>
      <c r="H257" s="407" t="str">
        <f t="shared" si="99"/>
        <v/>
      </c>
      <c r="I257" s="407" t="str">
        <f t="shared" si="101"/>
        <v/>
      </c>
      <c r="J257" s="407" t="str">
        <f t="shared" si="102"/>
        <v/>
      </c>
      <c r="K257" s="407" t="str">
        <f t="shared" si="97"/>
        <v/>
      </c>
      <c r="L257" s="407"/>
      <c r="M257" s="281"/>
      <c r="N257" s="366"/>
      <c r="O257" s="367" t="str">
        <f t="shared" si="103"/>
        <v/>
      </c>
      <c r="P257" s="366"/>
      <c r="Q257" s="395" t="str">
        <f t="shared" si="104"/>
        <v/>
      </c>
      <c r="R257" s="366"/>
      <c r="S257" s="396" t="str">
        <f t="shared" si="105"/>
        <v/>
      </c>
      <c r="T257" s="397">
        <f ca="1">SUMIF($N$8:S$9,"QUANT.",N257:S257)</f>
        <v>0</v>
      </c>
      <c r="U257" s="398">
        <f ca="1" t="shared" si="98"/>
        <v>0</v>
      </c>
      <c r="V257" s="399" t="str">
        <f ca="1" t="shared" si="100"/>
        <v/>
      </c>
      <c r="W257" s="400">
        <f ca="1" t="shared" si="106"/>
        <v>0</v>
      </c>
      <c r="X257" s="400" t="e">
        <f ca="1" t="shared" si="107"/>
        <v>#VALUE!</v>
      </c>
      <c r="Y257" s="281"/>
      <c r="Z257" s="281"/>
      <c r="AA257" s="281"/>
      <c r="AB257" s="281"/>
      <c r="AC257" s="281"/>
      <c r="AD257" s="281"/>
      <c r="AE257" s="281"/>
      <c r="AF257" s="281"/>
      <c r="AG257" s="281"/>
      <c r="AH257" s="281"/>
      <c r="AI257" s="281"/>
      <c r="AJ257" s="283">
        <f t="shared" si="108"/>
        <v>0</v>
      </c>
      <c r="AK257" s="283">
        <v>0</v>
      </c>
    </row>
    <row r="258" s="232" customFormat="1" customHeight="1" spans="1:37">
      <c r="A258" s="402"/>
      <c r="B258" s="403"/>
      <c r="C258" s="404" t="str">
        <f>IF($B258="","",IFERROR(VLOOKUP($B258,#REF!,2,0),IFERROR(VLOOKUP($B258,#REF!,2,0),"")))</f>
        <v/>
      </c>
      <c r="D258" s="405" t="str">
        <f>IF($B258="","",IFERROR(VLOOKUP($B258,#REF!,3,0),IFERROR(VLOOKUP($B258,#REF!,3,0),"")))</f>
        <v/>
      </c>
      <c r="E258" s="406"/>
      <c r="F258" s="407" t="str">
        <f>IF($B258="","",IFERROR(VLOOKUP($B258,#REF!,4,0),IFERROR(VLOOKUP($B258,#REF!,6,0),"")))</f>
        <v/>
      </c>
      <c r="G258" s="407" t="str">
        <f>IF($B258="","",IFERROR(VLOOKUP($B258,#REF!,5,0),IFERROR(VLOOKUP($B258,#REF!,7,0),"")))</f>
        <v/>
      </c>
      <c r="H258" s="407" t="str">
        <f t="shared" si="99"/>
        <v/>
      </c>
      <c r="I258" s="407" t="str">
        <f t="shared" si="101"/>
        <v/>
      </c>
      <c r="J258" s="407" t="str">
        <f t="shared" si="102"/>
        <v/>
      </c>
      <c r="K258" s="407" t="str">
        <f t="shared" si="97"/>
        <v/>
      </c>
      <c r="L258" s="407"/>
      <c r="M258" s="281"/>
      <c r="N258" s="366"/>
      <c r="O258" s="367" t="str">
        <f t="shared" si="103"/>
        <v/>
      </c>
      <c r="P258" s="366"/>
      <c r="Q258" s="395" t="str">
        <f t="shared" si="104"/>
        <v/>
      </c>
      <c r="R258" s="366"/>
      <c r="S258" s="396" t="str">
        <f t="shared" si="105"/>
        <v/>
      </c>
      <c r="T258" s="397">
        <f ca="1">SUMIF($N$8:S$9,"QUANT.",N258:S258)</f>
        <v>0</v>
      </c>
      <c r="U258" s="398">
        <f ca="1" t="shared" si="98"/>
        <v>0</v>
      </c>
      <c r="V258" s="399" t="str">
        <f ca="1" t="shared" si="100"/>
        <v/>
      </c>
      <c r="W258" s="400">
        <f ca="1" t="shared" si="106"/>
        <v>0</v>
      </c>
      <c r="X258" s="400" t="e">
        <f ca="1" t="shared" si="107"/>
        <v>#VALUE!</v>
      </c>
      <c r="Y258" s="281"/>
      <c r="Z258" s="281"/>
      <c r="AA258" s="281"/>
      <c r="AB258" s="281"/>
      <c r="AC258" s="281"/>
      <c r="AD258" s="281"/>
      <c r="AE258" s="281"/>
      <c r="AF258" s="281"/>
      <c r="AG258" s="281"/>
      <c r="AH258" s="281"/>
      <c r="AI258" s="281"/>
      <c r="AJ258" s="283">
        <f t="shared" si="108"/>
        <v>0</v>
      </c>
      <c r="AK258" s="283">
        <v>0</v>
      </c>
    </row>
    <row r="259" s="232" customFormat="1" customHeight="1" spans="1:37">
      <c r="A259" s="402"/>
      <c r="B259" s="403"/>
      <c r="C259" s="404" t="str">
        <f>IF($B259="","",IFERROR(VLOOKUP($B259,#REF!,2,0),IFERROR(VLOOKUP($B259,#REF!,2,0),"")))</f>
        <v/>
      </c>
      <c r="D259" s="405" t="str">
        <f>IF($B259="","",IFERROR(VLOOKUP($B259,#REF!,3,0),IFERROR(VLOOKUP($B259,#REF!,3,0),"")))</f>
        <v/>
      </c>
      <c r="E259" s="406"/>
      <c r="F259" s="407" t="str">
        <f>IF($B259="","",IFERROR(VLOOKUP($B259,#REF!,4,0),IFERROR(VLOOKUP($B259,#REF!,6,0),"")))</f>
        <v/>
      </c>
      <c r="G259" s="407" t="str">
        <f>IF($B259="","",IFERROR(VLOOKUP($B259,#REF!,5,0),IFERROR(VLOOKUP($B259,#REF!,7,0),"")))</f>
        <v/>
      </c>
      <c r="H259" s="407" t="str">
        <f t="shared" si="99"/>
        <v/>
      </c>
      <c r="I259" s="407" t="str">
        <f t="shared" si="101"/>
        <v/>
      </c>
      <c r="J259" s="407" t="str">
        <f t="shared" si="102"/>
        <v/>
      </c>
      <c r="K259" s="407" t="str">
        <f t="shared" si="97"/>
        <v/>
      </c>
      <c r="L259" s="407"/>
      <c r="M259" s="281"/>
      <c r="N259" s="366"/>
      <c r="O259" s="367" t="str">
        <f t="shared" si="103"/>
        <v/>
      </c>
      <c r="P259" s="366"/>
      <c r="Q259" s="395" t="str">
        <f t="shared" si="104"/>
        <v/>
      </c>
      <c r="R259" s="366"/>
      <c r="S259" s="396" t="str">
        <f t="shared" si="105"/>
        <v/>
      </c>
      <c r="T259" s="397">
        <f ca="1">SUMIF($N$8:S$9,"QUANT.",N259:S259)</f>
        <v>0</v>
      </c>
      <c r="U259" s="398">
        <f ca="1" t="shared" si="98"/>
        <v>0</v>
      </c>
      <c r="V259" s="399" t="str">
        <f ca="1" t="shared" si="100"/>
        <v/>
      </c>
      <c r="W259" s="400">
        <f ca="1" t="shared" si="106"/>
        <v>0</v>
      </c>
      <c r="X259" s="400" t="e">
        <f ca="1" t="shared" si="107"/>
        <v>#VALUE!</v>
      </c>
      <c r="Y259" s="281"/>
      <c r="Z259" s="281"/>
      <c r="AA259" s="281"/>
      <c r="AB259" s="281"/>
      <c r="AC259" s="281"/>
      <c r="AD259" s="281"/>
      <c r="AE259" s="281"/>
      <c r="AF259" s="281"/>
      <c r="AG259" s="281"/>
      <c r="AH259" s="281"/>
      <c r="AI259" s="281"/>
      <c r="AJ259" s="283">
        <f t="shared" si="108"/>
        <v>0</v>
      </c>
      <c r="AK259" s="283">
        <v>0</v>
      </c>
    </row>
    <row r="260" s="232" customFormat="1" customHeight="1" spans="1:37">
      <c r="A260" s="402"/>
      <c r="B260" s="403"/>
      <c r="C260" s="404" t="str">
        <f>IF($B260="","",IFERROR(VLOOKUP($B260,#REF!,2,0),IFERROR(VLOOKUP($B260,#REF!,2,0),"")))</f>
        <v/>
      </c>
      <c r="D260" s="405" t="str">
        <f>IF($B260="","",IFERROR(VLOOKUP($B260,#REF!,3,0),IFERROR(VLOOKUP($B260,#REF!,3,0),"")))</f>
        <v/>
      </c>
      <c r="E260" s="406"/>
      <c r="F260" s="407" t="str">
        <f>IF($B260="","",IFERROR(VLOOKUP($B260,#REF!,4,0),IFERROR(VLOOKUP($B260,#REF!,6,0),"")))</f>
        <v/>
      </c>
      <c r="G260" s="407" t="str">
        <f>IF($B260="","",IFERROR(VLOOKUP($B260,#REF!,5,0),IFERROR(VLOOKUP($B260,#REF!,7,0),"")))</f>
        <v/>
      </c>
      <c r="H260" s="407" t="str">
        <f t="shared" si="99"/>
        <v/>
      </c>
      <c r="I260" s="407" t="str">
        <f t="shared" si="101"/>
        <v/>
      </c>
      <c r="J260" s="407" t="str">
        <f t="shared" si="102"/>
        <v/>
      </c>
      <c r="K260" s="407" t="str">
        <f t="shared" si="97"/>
        <v/>
      </c>
      <c r="L260" s="407"/>
      <c r="M260" s="281"/>
      <c r="N260" s="366"/>
      <c r="O260" s="367" t="str">
        <f t="shared" si="103"/>
        <v/>
      </c>
      <c r="P260" s="366"/>
      <c r="Q260" s="395" t="str">
        <f t="shared" si="104"/>
        <v/>
      </c>
      <c r="R260" s="366"/>
      <c r="S260" s="396" t="str">
        <f t="shared" si="105"/>
        <v/>
      </c>
      <c r="T260" s="397">
        <f ca="1">SUMIF($N$8:S$9,"QUANT.",N260:S260)</f>
        <v>0</v>
      </c>
      <c r="U260" s="398">
        <f ca="1" t="shared" si="98"/>
        <v>0</v>
      </c>
      <c r="V260" s="399" t="str">
        <f ca="1" t="shared" si="100"/>
        <v/>
      </c>
      <c r="W260" s="400">
        <f ca="1" t="shared" si="106"/>
        <v>0</v>
      </c>
      <c r="X260" s="400" t="e">
        <f ca="1" t="shared" si="107"/>
        <v>#VALUE!</v>
      </c>
      <c r="Y260" s="281"/>
      <c r="Z260" s="281"/>
      <c r="AA260" s="281"/>
      <c r="AB260" s="281"/>
      <c r="AC260" s="281"/>
      <c r="AD260" s="281"/>
      <c r="AE260" s="281"/>
      <c r="AF260" s="281"/>
      <c r="AG260" s="281"/>
      <c r="AH260" s="281"/>
      <c r="AI260" s="281"/>
      <c r="AJ260" s="283">
        <f t="shared" si="108"/>
        <v>0</v>
      </c>
      <c r="AK260" s="283">
        <v>0</v>
      </c>
    </row>
    <row r="261" s="232" customFormat="1" customHeight="1" spans="1:37">
      <c r="A261" s="402"/>
      <c r="B261" s="403"/>
      <c r="C261" s="404" t="str">
        <f>IF($B261="","",IFERROR(VLOOKUP($B261,#REF!,2,0),IFERROR(VLOOKUP($B261,#REF!,2,0),"")))</f>
        <v/>
      </c>
      <c r="D261" s="405" t="str">
        <f>IF($B261="","",IFERROR(VLOOKUP($B261,#REF!,3,0),IFERROR(VLOOKUP($B261,#REF!,3,0),"")))</f>
        <v/>
      </c>
      <c r="E261" s="406"/>
      <c r="F261" s="407" t="str">
        <f>IF($B261="","",IFERROR(VLOOKUP($B261,#REF!,4,0),IFERROR(VLOOKUP($B261,#REF!,6,0),"")))</f>
        <v/>
      </c>
      <c r="G261" s="407" t="str">
        <f>IF($B261="","",IFERROR(VLOOKUP($B261,#REF!,5,0),IFERROR(VLOOKUP($B261,#REF!,7,0),"")))</f>
        <v/>
      </c>
      <c r="H261" s="407" t="str">
        <f t="shared" si="99"/>
        <v/>
      </c>
      <c r="I261" s="407" t="str">
        <f t="shared" si="101"/>
        <v/>
      </c>
      <c r="J261" s="407" t="str">
        <f t="shared" si="102"/>
        <v/>
      </c>
      <c r="K261" s="407" t="str">
        <f t="shared" si="97"/>
        <v/>
      </c>
      <c r="L261" s="407"/>
      <c r="M261" s="281"/>
      <c r="N261" s="366"/>
      <c r="O261" s="367" t="str">
        <f t="shared" si="103"/>
        <v/>
      </c>
      <c r="P261" s="366"/>
      <c r="Q261" s="395" t="str">
        <f t="shared" si="104"/>
        <v/>
      </c>
      <c r="R261" s="366"/>
      <c r="S261" s="396" t="str">
        <f t="shared" si="105"/>
        <v/>
      </c>
      <c r="T261" s="397">
        <f ca="1">SUMIF($N$8:S$9,"QUANT.",N261:S261)</f>
        <v>0</v>
      </c>
      <c r="U261" s="398">
        <f ca="1" t="shared" si="98"/>
        <v>0</v>
      </c>
      <c r="V261" s="399" t="str">
        <f ca="1" t="shared" si="100"/>
        <v/>
      </c>
      <c r="W261" s="400">
        <f ca="1" t="shared" si="106"/>
        <v>0</v>
      </c>
      <c r="X261" s="400" t="e">
        <f ca="1" t="shared" si="107"/>
        <v>#VALUE!</v>
      </c>
      <c r="Y261" s="281"/>
      <c r="Z261" s="281"/>
      <c r="AA261" s="281"/>
      <c r="AB261" s="281"/>
      <c r="AC261" s="281"/>
      <c r="AD261" s="281"/>
      <c r="AE261" s="281"/>
      <c r="AF261" s="281"/>
      <c r="AG261" s="281"/>
      <c r="AH261" s="281"/>
      <c r="AI261" s="281"/>
      <c r="AJ261" s="283">
        <f t="shared" si="108"/>
        <v>0</v>
      </c>
      <c r="AK261" s="283">
        <v>0</v>
      </c>
    </row>
    <row r="262" s="232" customFormat="1" customHeight="1" spans="1:37">
      <c r="A262" s="402"/>
      <c r="B262" s="403"/>
      <c r="C262" s="404" t="str">
        <f>IF($B262="","",IFERROR(VLOOKUP($B262,#REF!,2,0),IFERROR(VLOOKUP($B262,#REF!,2,0),"")))</f>
        <v/>
      </c>
      <c r="D262" s="405" t="str">
        <f>IF($B262="","",IFERROR(VLOOKUP($B262,#REF!,3,0),IFERROR(VLOOKUP($B262,#REF!,3,0),"")))</f>
        <v/>
      </c>
      <c r="E262" s="406"/>
      <c r="F262" s="407" t="str">
        <f>IF($B262="","",IFERROR(VLOOKUP($B262,#REF!,4,0),IFERROR(VLOOKUP($B262,#REF!,6,0),"")))</f>
        <v/>
      </c>
      <c r="G262" s="407" t="str">
        <f>IF($B262="","",IFERROR(VLOOKUP($B262,#REF!,5,0),IFERROR(VLOOKUP($B262,#REF!,7,0),"")))</f>
        <v/>
      </c>
      <c r="H262" s="407" t="str">
        <f t="shared" si="99"/>
        <v/>
      </c>
      <c r="I262" s="407" t="str">
        <f t="shared" si="101"/>
        <v/>
      </c>
      <c r="J262" s="407" t="str">
        <f t="shared" si="102"/>
        <v/>
      </c>
      <c r="K262" s="407" t="str">
        <f t="shared" si="97"/>
        <v/>
      </c>
      <c r="L262" s="407"/>
      <c r="M262" s="281"/>
      <c r="N262" s="366"/>
      <c r="O262" s="367" t="str">
        <f t="shared" si="103"/>
        <v/>
      </c>
      <c r="P262" s="366"/>
      <c r="Q262" s="395" t="str">
        <f t="shared" si="104"/>
        <v/>
      </c>
      <c r="R262" s="366"/>
      <c r="S262" s="396" t="str">
        <f t="shared" si="105"/>
        <v/>
      </c>
      <c r="T262" s="397">
        <f ca="1">SUMIF($N$8:S$9,"QUANT.",N262:S262)</f>
        <v>0</v>
      </c>
      <c r="U262" s="398">
        <f ca="1" t="shared" si="98"/>
        <v>0</v>
      </c>
      <c r="V262" s="399" t="str">
        <f ca="1" t="shared" si="100"/>
        <v/>
      </c>
      <c r="W262" s="400">
        <f ca="1" t="shared" si="106"/>
        <v>0</v>
      </c>
      <c r="X262" s="400" t="e">
        <f ca="1" t="shared" si="107"/>
        <v>#VALUE!</v>
      </c>
      <c r="Y262" s="281"/>
      <c r="Z262" s="281"/>
      <c r="AA262" s="281"/>
      <c r="AB262" s="281"/>
      <c r="AC262" s="281"/>
      <c r="AD262" s="281"/>
      <c r="AE262" s="281"/>
      <c r="AF262" s="281"/>
      <c r="AG262" s="281"/>
      <c r="AH262" s="281"/>
      <c r="AI262" s="281"/>
      <c r="AJ262" s="283">
        <f t="shared" si="108"/>
        <v>0</v>
      </c>
      <c r="AK262" s="283">
        <v>0</v>
      </c>
    </row>
    <row r="263" s="232" customFormat="1" customHeight="1" spans="1:37">
      <c r="A263" s="402"/>
      <c r="B263" s="403"/>
      <c r="C263" s="404" t="str">
        <f>IF($B263="","",IFERROR(VLOOKUP($B263,#REF!,2,0),IFERROR(VLOOKUP($B263,#REF!,2,0),"")))</f>
        <v/>
      </c>
      <c r="D263" s="405" t="str">
        <f>IF($B263="","",IFERROR(VLOOKUP($B263,#REF!,3,0),IFERROR(VLOOKUP($B263,#REF!,3,0),"")))</f>
        <v/>
      </c>
      <c r="E263" s="406"/>
      <c r="F263" s="407" t="str">
        <f>IF($B263="","",IFERROR(VLOOKUP($B263,#REF!,4,0),IFERROR(VLOOKUP($B263,#REF!,6,0),"")))</f>
        <v/>
      </c>
      <c r="G263" s="407" t="str">
        <f>IF($B263="","",IFERROR(VLOOKUP($B263,#REF!,5,0),IFERROR(VLOOKUP($B263,#REF!,7,0),"")))</f>
        <v/>
      </c>
      <c r="H263" s="407" t="str">
        <f t="shared" si="99"/>
        <v/>
      </c>
      <c r="I263" s="407" t="str">
        <f t="shared" si="101"/>
        <v/>
      </c>
      <c r="J263" s="407" t="str">
        <f t="shared" si="102"/>
        <v/>
      </c>
      <c r="K263" s="407" t="str">
        <f t="shared" si="97"/>
        <v/>
      </c>
      <c r="L263" s="407"/>
      <c r="M263" s="281"/>
      <c r="N263" s="366"/>
      <c r="O263" s="367" t="str">
        <f t="shared" si="103"/>
        <v/>
      </c>
      <c r="P263" s="366"/>
      <c r="Q263" s="395" t="str">
        <f t="shared" si="104"/>
        <v/>
      </c>
      <c r="R263" s="366"/>
      <c r="S263" s="396" t="str">
        <f t="shared" si="105"/>
        <v/>
      </c>
      <c r="T263" s="397">
        <f ca="1">SUMIF($N$8:S$9,"QUANT.",N263:S263)</f>
        <v>0</v>
      </c>
      <c r="U263" s="398">
        <f ca="1" t="shared" si="98"/>
        <v>0</v>
      </c>
      <c r="V263" s="399" t="str">
        <f ca="1" t="shared" si="100"/>
        <v/>
      </c>
      <c r="W263" s="400">
        <f ca="1" t="shared" si="106"/>
        <v>0</v>
      </c>
      <c r="X263" s="400" t="e">
        <f ca="1" t="shared" si="107"/>
        <v>#VALUE!</v>
      </c>
      <c r="Y263" s="281"/>
      <c r="Z263" s="281"/>
      <c r="AA263" s="281"/>
      <c r="AB263" s="281"/>
      <c r="AC263" s="281"/>
      <c r="AD263" s="281"/>
      <c r="AE263" s="281"/>
      <c r="AF263" s="281"/>
      <c r="AG263" s="281"/>
      <c r="AH263" s="281"/>
      <c r="AI263" s="281"/>
      <c r="AJ263" s="283">
        <f t="shared" si="108"/>
        <v>0</v>
      </c>
      <c r="AK263" s="283">
        <v>0</v>
      </c>
    </row>
    <row r="264" s="232" customFormat="1" customHeight="1" spans="1:37">
      <c r="A264" s="402"/>
      <c r="B264" s="403"/>
      <c r="C264" s="404" t="str">
        <f>IF($B264="","",IFERROR(VLOOKUP($B264,#REF!,2,0),IFERROR(VLOOKUP($B264,#REF!,2,0),"")))</f>
        <v/>
      </c>
      <c r="D264" s="405" t="str">
        <f>IF($B264="","",IFERROR(VLOOKUP($B264,#REF!,3,0),IFERROR(VLOOKUP($B264,#REF!,3,0),"")))</f>
        <v/>
      </c>
      <c r="E264" s="406"/>
      <c r="F264" s="407" t="str">
        <f>IF($B264="","",IFERROR(VLOOKUP($B264,#REF!,4,0),IFERROR(VLOOKUP($B264,#REF!,6,0),"")))</f>
        <v/>
      </c>
      <c r="G264" s="407" t="str">
        <f>IF($B264="","",IFERROR(VLOOKUP($B264,#REF!,5,0),IFERROR(VLOOKUP($B264,#REF!,7,0),"")))</f>
        <v/>
      </c>
      <c r="H264" s="407" t="str">
        <f t="shared" si="99"/>
        <v/>
      </c>
      <c r="I264" s="407" t="str">
        <f t="shared" si="101"/>
        <v/>
      </c>
      <c r="J264" s="407" t="str">
        <f t="shared" si="102"/>
        <v/>
      </c>
      <c r="K264" s="407" t="str">
        <f t="shared" si="97"/>
        <v/>
      </c>
      <c r="L264" s="407"/>
      <c r="M264" s="281"/>
      <c r="N264" s="366"/>
      <c r="O264" s="367" t="str">
        <f t="shared" si="103"/>
        <v/>
      </c>
      <c r="P264" s="366"/>
      <c r="Q264" s="395" t="str">
        <f t="shared" si="104"/>
        <v/>
      </c>
      <c r="R264" s="366"/>
      <c r="S264" s="396" t="str">
        <f t="shared" si="105"/>
        <v/>
      </c>
      <c r="T264" s="397">
        <f ca="1">SUMIF($N$8:S$9,"QUANT.",N264:S264)</f>
        <v>0</v>
      </c>
      <c r="U264" s="398">
        <f ca="1" t="shared" si="98"/>
        <v>0</v>
      </c>
      <c r="V264" s="399" t="str">
        <f ca="1" t="shared" si="100"/>
        <v/>
      </c>
      <c r="W264" s="400">
        <f ca="1" t="shared" si="106"/>
        <v>0</v>
      </c>
      <c r="X264" s="400" t="e">
        <f ca="1" t="shared" si="107"/>
        <v>#VALUE!</v>
      </c>
      <c r="Y264" s="281"/>
      <c r="Z264" s="281"/>
      <c r="AA264" s="281"/>
      <c r="AB264" s="281"/>
      <c r="AC264" s="281"/>
      <c r="AD264" s="281"/>
      <c r="AE264" s="281"/>
      <c r="AF264" s="281"/>
      <c r="AG264" s="281"/>
      <c r="AH264" s="281"/>
      <c r="AI264" s="281"/>
      <c r="AJ264" s="283">
        <f t="shared" si="108"/>
        <v>0</v>
      </c>
      <c r="AK264" s="283">
        <v>0</v>
      </c>
    </row>
    <row r="265" s="232" customFormat="1" customHeight="1" spans="1:37">
      <c r="A265" s="402"/>
      <c r="B265" s="403"/>
      <c r="C265" s="404" t="str">
        <f>IF($B265="","",IFERROR(VLOOKUP($B265,#REF!,2,0),IFERROR(VLOOKUP($B265,#REF!,2,0),"")))</f>
        <v/>
      </c>
      <c r="D265" s="405" t="str">
        <f>IF($B265="","",IFERROR(VLOOKUP($B265,#REF!,3,0),IFERROR(VLOOKUP($B265,#REF!,3,0),"")))</f>
        <v/>
      </c>
      <c r="E265" s="406"/>
      <c r="F265" s="407" t="str">
        <f>IF($B265="","",IFERROR(VLOOKUP($B265,#REF!,4,0),IFERROR(VLOOKUP($B265,#REF!,6,0),"")))</f>
        <v/>
      </c>
      <c r="G265" s="407" t="str">
        <f>IF($B265="","",IFERROR(VLOOKUP($B265,#REF!,5,0),IFERROR(VLOOKUP($B265,#REF!,7,0),"")))</f>
        <v/>
      </c>
      <c r="H265" s="407" t="str">
        <f t="shared" si="99"/>
        <v/>
      </c>
      <c r="I265" s="407" t="str">
        <f t="shared" si="101"/>
        <v/>
      </c>
      <c r="J265" s="407" t="str">
        <f t="shared" si="102"/>
        <v/>
      </c>
      <c r="K265" s="407" t="str">
        <f t="shared" si="97"/>
        <v/>
      </c>
      <c r="L265" s="407"/>
      <c r="M265" s="281"/>
      <c r="N265" s="366"/>
      <c r="O265" s="367" t="str">
        <f t="shared" si="103"/>
        <v/>
      </c>
      <c r="P265" s="366"/>
      <c r="Q265" s="395" t="str">
        <f t="shared" si="104"/>
        <v/>
      </c>
      <c r="R265" s="366"/>
      <c r="S265" s="396" t="str">
        <f t="shared" si="105"/>
        <v/>
      </c>
      <c r="T265" s="397">
        <f ca="1">SUMIF($N$8:S$9,"QUANT.",N265:S265)</f>
        <v>0</v>
      </c>
      <c r="U265" s="398">
        <f ca="1" t="shared" si="98"/>
        <v>0</v>
      </c>
      <c r="V265" s="399" t="str">
        <f ca="1" t="shared" si="100"/>
        <v/>
      </c>
      <c r="W265" s="400">
        <f ca="1" t="shared" si="106"/>
        <v>0</v>
      </c>
      <c r="X265" s="400" t="e">
        <f ca="1" t="shared" si="107"/>
        <v>#VALUE!</v>
      </c>
      <c r="Y265" s="281"/>
      <c r="Z265" s="281"/>
      <c r="AA265" s="281"/>
      <c r="AB265" s="281"/>
      <c r="AC265" s="281"/>
      <c r="AD265" s="281"/>
      <c r="AE265" s="281"/>
      <c r="AF265" s="281"/>
      <c r="AG265" s="281"/>
      <c r="AH265" s="281"/>
      <c r="AI265" s="281"/>
      <c r="AJ265" s="283">
        <f t="shared" si="108"/>
        <v>0</v>
      </c>
      <c r="AK265" s="283">
        <v>0</v>
      </c>
    </row>
    <row r="266" s="232" customFormat="1" customHeight="1" spans="1:37">
      <c r="A266" s="402"/>
      <c r="B266" s="403"/>
      <c r="C266" s="404" t="str">
        <f>IF($B266="","",IFERROR(VLOOKUP($B266,#REF!,2,0),IFERROR(VLOOKUP($B266,#REF!,2,0),"")))</f>
        <v/>
      </c>
      <c r="D266" s="405" t="str">
        <f>IF($B266="","",IFERROR(VLOOKUP($B266,#REF!,3,0),IFERROR(VLOOKUP($B266,#REF!,3,0),"")))</f>
        <v/>
      </c>
      <c r="E266" s="406"/>
      <c r="F266" s="407" t="str">
        <f>IF($B266="","",IFERROR(VLOOKUP($B266,#REF!,4,0),IFERROR(VLOOKUP($B266,#REF!,6,0),"")))</f>
        <v/>
      </c>
      <c r="G266" s="407" t="str">
        <f>IF($B266="","",IFERROR(VLOOKUP($B266,#REF!,5,0),IFERROR(VLOOKUP($B266,#REF!,7,0),"")))</f>
        <v/>
      </c>
      <c r="H266" s="407" t="str">
        <f t="shared" si="99"/>
        <v/>
      </c>
      <c r="I266" s="407" t="str">
        <f t="shared" si="101"/>
        <v/>
      </c>
      <c r="J266" s="407" t="str">
        <f t="shared" si="102"/>
        <v/>
      </c>
      <c r="K266" s="407" t="str">
        <f t="shared" si="97"/>
        <v/>
      </c>
      <c r="L266" s="407"/>
      <c r="M266" s="281"/>
      <c r="N266" s="366"/>
      <c r="O266" s="367" t="str">
        <f t="shared" si="103"/>
        <v/>
      </c>
      <c r="P266" s="366"/>
      <c r="Q266" s="395" t="str">
        <f t="shared" si="104"/>
        <v/>
      </c>
      <c r="R266" s="366"/>
      <c r="S266" s="396" t="str">
        <f t="shared" si="105"/>
        <v/>
      </c>
      <c r="T266" s="397">
        <f ca="1">SUMIF($N$8:S$9,"QUANT.",N266:S266)</f>
        <v>0</v>
      </c>
      <c r="U266" s="398">
        <f ca="1" t="shared" si="98"/>
        <v>0</v>
      </c>
      <c r="V266" s="399" t="str">
        <f ca="1" t="shared" si="100"/>
        <v/>
      </c>
      <c r="W266" s="400">
        <f ca="1" t="shared" si="106"/>
        <v>0</v>
      </c>
      <c r="X266" s="400" t="e">
        <f ca="1" t="shared" si="107"/>
        <v>#VALUE!</v>
      </c>
      <c r="Y266" s="281"/>
      <c r="Z266" s="281"/>
      <c r="AA266" s="281"/>
      <c r="AB266" s="281"/>
      <c r="AC266" s="281"/>
      <c r="AD266" s="281"/>
      <c r="AE266" s="281"/>
      <c r="AF266" s="281"/>
      <c r="AG266" s="281"/>
      <c r="AH266" s="281"/>
      <c r="AI266" s="281"/>
      <c r="AJ266" s="283">
        <f t="shared" si="108"/>
        <v>0</v>
      </c>
      <c r="AK266" s="283">
        <v>0</v>
      </c>
    </row>
    <row r="267" s="232" customFormat="1" customHeight="1" spans="1:37">
      <c r="A267" s="402"/>
      <c r="B267" s="403"/>
      <c r="C267" s="404" t="str">
        <f>IF($B267="","",IFERROR(VLOOKUP($B267,#REF!,2,0),IFERROR(VLOOKUP($B267,#REF!,2,0),"")))</f>
        <v/>
      </c>
      <c r="D267" s="405" t="str">
        <f>IF($B267="","",IFERROR(VLOOKUP($B267,#REF!,3,0),IFERROR(VLOOKUP($B267,#REF!,3,0),"")))</f>
        <v/>
      </c>
      <c r="E267" s="406"/>
      <c r="F267" s="407" t="str">
        <f>IF($B267="","",IFERROR(VLOOKUP($B267,#REF!,4,0),IFERROR(VLOOKUP($B267,#REF!,6,0),"")))</f>
        <v/>
      </c>
      <c r="G267" s="407" t="str">
        <f>IF($B267="","",IFERROR(VLOOKUP($B267,#REF!,5,0),IFERROR(VLOOKUP($B267,#REF!,7,0),"")))</f>
        <v/>
      </c>
      <c r="H267" s="407" t="str">
        <f t="shared" si="99"/>
        <v/>
      </c>
      <c r="I267" s="407" t="str">
        <f t="shared" si="101"/>
        <v/>
      </c>
      <c r="J267" s="407" t="str">
        <f t="shared" si="102"/>
        <v/>
      </c>
      <c r="K267" s="407" t="str">
        <f t="shared" si="97"/>
        <v/>
      </c>
      <c r="L267" s="407"/>
      <c r="M267" s="281"/>
      <c r="N267" s="366"/>
      <c r="O267" s="367" t="str">
        <f t="shared" si="103"/>
        <v/>
      </c>
      <c r="P267" s="366"/>
      <c r="Q267" s="395" t="str">
        <f t="shared" si="104"/>
        <v/>
      </c>
      <c r="R267" s="366"/>
      <c r="S267" s="396" t="str">
        <f t="shared" si="105"/>
        <v/>
      </c>
      <c r="T267" s="397">
        <f ca="1">SUMIF($N$8:S$9,"QUANT.",N267:S267)</f>
        <v>0</v>
      </c>
      <c r="U267" s="398">
        <f ca="1" t="shared" si="98"/>
        <v>0</v>
      </c>
      <c r="V267" s="399" t="str">
        <f ca="1" t="shared" si="100"/>
        <v/>
      </c>
      <c r="W267" s="400">
        <f ca="1" t="shared" si="106"/>
        <v>0</v>
      </c>
      <c r="X267" s="400" t="e">
        <f ca="1" t="shared" si="107"/>
        <v>#VALUE!</v>
      </c>
      <c r="Y267" s="281"/>
      <c r="Z267" s="281"/>
      <c r="AA267" s="281"/>
      <c r="AB267" s="281"/>
      <c r="AC267" s="281"/>
      <c r="AD267" s="281"/>
      <c r="AE267" s="281"/>
      <c r="AF267" s="281"/>
      <c r="AG267" s="281"/>
      <c r="AH267" s="281"/>
      <c r="AI267" s="281"/>
      <c r="AJ267" s="283">
        <f t="shared" si="108"/>
        <v>0</v>
      </c>
      <c r="AK267" s="283">
        <v>0</v>
      </c>
    </row>
    <row r="268" s="232" customFormat="1" customHeight="1" spans="1:37">
      <c r="A268" s="402"/>
      <c r="B268" s="403"/>
      <c r="C268" s="404" t="str">
        <f>IF($B268="","",IFERROR(VLOOKUP($B268,#REF!,2,0),IFERROR(VLOOKUP($B268,#REF!,2,0),"")))</f>
        <v/>
      </c>
      <c r="D268" s="405" t="str">
        <f>IF($B268="","",IFERROR(VLOOKUP($B268,#REF!,3,0),IFERROR(VLOOKUP($B268,#REF!,3,0),"")))</f>
        <v/>
      </c>
      <c r="E268" s="406"/>
      <c r="F268" s="407" t="str">
        <f>IF($B268="","",IFERROR(VLOOKUP($B268,#REF!,4,0),IFERROR(VLOOKUP($B268,#REF!,6,0),"")))</f>
        <v/>
      </c>
      <c r="G268" s="407" t="str">
        <f>IF($B268="","",IFERROR(VLOOKUP($B268,#REF!,5,0),IFERROR(VLOOKUP($B268,#REF!,7,0),"")))</f>
        <v/>
      </c>
      <c r="H268" s="407" t="str">
        <f t="shared" si="99"/>
        <v/>
      </c>
      <c r="I268" s="407" t="str">
        <f t="shared" si="101"/>
        <v/>
      </c>
      <c r="J268" s="407" t="str">
        <f t="shared" si="102"/>
        <v/>
      </c>
      <c r="K268" s="407" t="str">
        <f t="shared" si="97"/>
        <v/>
      </c>
      <c r="L268" s="407"/>
      <c r="M268" s="281"/>
      <c r="N268" s="366"/>
      <c r="O268" s="367" t="str">
        <f t="shared" si="103"/>
        <v/>
      </c>
      <c r="P268" s="366"/>
      <c r="Q268" s="395" t="str">
        <f t="shared" si="104"/>
        <v/>
      </c>
      <c r="R268" s="366"/>
      <c r="S268" s="396" t="str">
        <f t="shared" si="105"/>
        <v/>
      </c>
      <c r="T268" s="397">
        <f ca="1">SUMIF($N$8:S$9,"QUANT.",N268:S268)</f>
        <v>0</v>
      </c>
      <c r="U268" s="398">
        <f ca="1" t="shared" si="98"/>
        <v>0</v>
      </c>
      <c r="V268" s="399" t="str">
        <f ca="1" t="shared" si="100"/>
        <v/>
      </c>
      <c r="W268" s="400">
        <f ca="1" t="shared" si="106"/>
        <v>0</v>
      </c>
      <c r="X268" s="400" t="e">
        <f ca="1" t="shared" si="107"/>
        <v>#VALUE!</v>
      </c>
      <c r="Y268" s="281"/>
      <c r="Z268" s="281"/>
      <c r="AA268" s="281"/>
      <c r="AB268" s="281"/>
      <c r="AC268" s="281"/>
      <c r="AD268" s="281"/>
      <c r="AE268" s="281"/>
      <c r="AF268" s="281"/>
      <c r="AG268" s="281"/>
      <c r="AH268" s="281"/>
      <c r="AI268" s="281"/>
      <c r="AJ268" s="283">
        <f t="shared" si="108"/>
        <v>0</v>
      </c>
      <c r="AK268" s="283">
        <v>0</v>
      </c>
    </row>
    <row r="269" s="232" customFormat="1" customHeight="1" spans="1:37">
      <c r="A269" s="402"/>
      <c r="B269" s="403"/>
      <c r="C269" s="404" t="str">
        <f>IF($B269="","",IFERROR(VLOOKUP($B269,#REF!,2,0),IFERROR(VLOOKUP($B269,#REF!,2,0),"")))</f>
        <v/>
      </c>
      <c r="D269" s="405" t="str">
        <f>IF($B269="","",IFERROR(VLOOKUP($B269,#REF!,3,0),IFERROR(VLOOKUP($B269,#REF!,3,0),"")))</f>
        <v/>
      </c>
      <c r="E269" s="406"/>
      <c r="F269" s="407" t="str">
        <f>IF($B269="","",IFERROR(VLOOKUP($B269,#REF!,4,0),IFERROR(VLOOKUP($B269,#REF!,6,0),"")))</f>
        <v/>
      </c>
      <c r="G269" s="407" t="str">
        <f>IF($B269="","",IFERROR(VLOOKUP($B269,#REF!,5,0),IFERROR(VLOOKUP($B269,#REF!,7,0),"")))</f>
        <v/>
      </c>
      <c r="H269" s="407" t="str">
        <f t="shared" si="99"/>
        <v/>
      </c>
      <c r="I269" s="407" t="str">
        <f t="shared" si="101"/>
        <v/>
      </c>
      <c r="J269" s="407" t="str">
        <f t="shared" si="102"/>
        <v/>
      </c>
      <c r="K269" s="407" t="str">
        <f t="shared" si="97"/>
        <v/>
      </c>
      <c r="L269" s="407"/>
      <c r="M269" s="281"/>
      <c r="N269" s="366"/>
      <c r="O269" s="367" t="str">
        <f t="shared" si="103"/>
        <v/>
      </c>
      <c r="P269" s="366"/>
      <c r="Q269" s="395" t="str">
        <f t="shared" si="104"/>
        <v/>
      </c>
      <c r="R269" s="366"/>
      <c r="S269" s="396" t="str">
        <f t="shared" si="105"/>
        <v/>
      </c>
      <c r="T269" s="397">
        <f ca="1">SUMIF($N$8:S$9,"QUANT.",N269:S269)</f>
        <v>0</v>
      </c>
      <c r="U269" s="398">
        <f ca="1" t="shared" si="98"/>
        <v>0</v>
      </c>
      <c r="V269" s="399" t="str">
        <f ca="1" t="shared" si="100"/>
        <v/>
      </c>
      <c r="W269" s="400">
        <f ca="1" t="shared" si="106"/>
        <v>0</v>
      </c>
      <c r="X269" s="400" t="e">
        <f ca="1" t="shared" si="107"/>
        <v>#VALUE!</v>
      </c>
      <c r="Y269" s="281"/>
      <c r="Z269" s="281"/>
      <c r="AA269" s="281"/>
      <c r="AB269" s="281"/>
      <c r="AC269" s="281"/>
      <c r="AD269" s="281"/>
      <c r="AE269" s="281"/>
      <c r="AF269" s="281"/>
      <c r="AG269" s="281"/>
      <c r="AH269" s="281"/>
      <c r="AI269" s="281"/>
      <c r="AJ269" s="283">
        <f t="shared" si="108"/>
        <v>0</v>
      </c>
      <c r="AK269" s="283">
        <v>0</v>
      </c>
    </row>
    <row r="270" s="232" customFormat="1" customHeight="1" spans="1:37">
      <c r="A270" s="402"/>
      <c r="B270" s="403"/>
      <c r="C270" s="404" t="str">
        <f>IF($B270="","",IFERROR(VLOOKUP($B270,#REF!,2,0),IFERROR(VLOOKUP($B270,#REF!,2,0),"")))</f>
        <v/>
      </c>
      <c r="D270" s="405" t="str">
        <f>IF($B270="","",IFERROR(VLOOKUP($B270,#REF!,3,0),IFERROR(VLOOKUP($B270,#REF!,3,0),"")))</f>
        <v/>
      </c>
      <c r="E270" s="406"/>
      <c r="F270" s="407" t="str">
        <f>IF($B270="","",IFERROR(VLOOKUP($B270,#REF!,4,0),IFERROR(VLOOKUP($B270,#REF!,6,0),"")))</f>
        <v/>
      </c>
      <c r="G270" s="407" t="str">
        <f>IF($B270="","",IFERROR(VLOOKUP($B270,#REF!,5,0),IFERROR(VLOOKUP($B270,#REF!,7,0),"")))</f>
        <v/>
      </c>
      <c r="H270" s="407" t="str">
        <f t="shared" si="99"/>
        <v/>
      </c>
      <c r="I270" s="407" t="str">
        <f t="shared" si="101"/>
        <v/>
      </c>
      <c r="J270" s="407" t="str">
        <f t="shared" si="102"/>
        <v/>
      </c>
      <c r="K270" s="407" t="str">
        <f t="shared" si="97"/>
        <v/>
      </c>
      <c r="L270" s="407"/>
      <c r="M270" s="281"/>
      <c r="N270" s="366"/>
      <c r="O270" s="367" t="str">
        <f t="shared" si="103"/>
        <v/>
      </c>
      <c r="P270" s="366"/>
      <c r="Q270" s="395" t="str">
        <f t="shared" si="104"/>
        <v/>
      </c>
      <c r="R270" s="366"/>
      <c r="S270" s="396" t="str">
        <f t="shared" si="105"/>
        <v/>
      </c>
      <c r="T270" s="397">
        <f ca="1">SUMIF($N$8:S$9,"QUANT.",N270:S270)</f>
        <v>0</v>
      </c>
      <c r="U270" s="398">
        <f ca="1" t="shared" si="98"/>
        <v>0</v>
      </c>
      <c r="V270" s="399" t="str">
        <f ca="1" t="shared" si="100"/>
        <v/>
      </c>
      <c r="W270" s="400">
        <f ca="1" t="shared" si="106"/>
        <v>0</v>
      </c>
      <c r="X270" s="400" t="e">
        <f ca="1" t="shared" si="107"/>
        <v>#VALUE!</v>
      </c>
      <c r="Y270" s="281"/>
      <c r="Z270" s="281"/>
      <c r="AA270" s="281"/>
      <c r="AB270" s="281"/>
      <c r="AC270" s="281"/>
      <c r="AD270" s="281"/>
      <c r="AE270" s="281"/>
      <c r="AF270" s="281"/>
      <c r="AG270" s="281"/>
      <c r="AH270" s="281"/>
      <c r="AI270" s="281"/>
      <c r="AJ270" s="283">
        <f t="shared" si="108"/>
        <v>0</v>
      </c>
      <c r="AK270" s="283">
        <v>0</v>
      </c>
    </row>
    <row r="271" s="232" customFormat="1" customHeight="1" spans="1:37">
      <c r="A271" s="402"/>
      <c r="B271" s="403"/>
      <c r="C271" s="404" t="str">
        <f>IF($B271="","",IFERROR(VLOOKUP($B271,#REF!,2,0),IFERROR(VLOOKUP($B271,#REF!,2,0),"")))</f>
        <v/>
      </c>
      <c r="D271" s="405" t="str">
        <f>IF($B271="","",IFERROR(VLOOKUP($B271,#REF!,3,0),IFERROR(VLOOKUP($B271,#REF!,3,0),"")))</f>
        <v/>
      </c>
      <c r="E271" s="406"/>
      <c r="F271" s="407" t="str">
        <f>IF($B271="","",IFERROR(VLOOKUP($B271,#REF!,4,0),IFERROR(VLOOKUP($B271,#REF!,6,0),"")))</f>
        <v/>
      </c>
      <c r="G271" s="407" t="str">
        <f>IF($B271="","",IFERROR(VLOOKUP($B271,#REF!,5,0),IFERROR(VLOOKUP($B271,#REF!,7,0),"")))</f>
        <v/>
      </c>
      <c r="H271" s="407" t="str">
        <f t="shared" si="99"/>
        <v/>
      </c>
      <c r="I271" s="407" t="str">
        <f t="shared" si="101"/>
        <v/>
      </c>
      <c r="J271" s="407" t="str">
        <f t="shared" si="102"/>
        <v/>
      </c>
      <c r="K271" s="407" t="str">
        <f t="shared" si="97"/>
        <v/>
      </c>
      <c r="L271" s="407"/>
      <c r="M271" s="281"/>
      <c r="N271" s="366"/>
      <c r="O271" s="367" t="str">
        <f t="shared" si="103"/>
        <v/>
      </c>
      <c r="P271" s="366"/>
      <c r="Q271" s="395" t="str">
        <f t="shared" si="104"/>
        <v/>
      </c>
      <c r="R271" s="366"/>
      <c r="S271" s="396" t="str">
        <f t="shared" si="105"/>
        <v/>
      </c>
      <c r="T271" s="397">
        <f ca="1">SUMIF($N$8:S$9,"QUANT.",N271:S271)</f>
        <v>0</v>
      </c>
      <c r="U271" s="398">
        <f ca="1" t="shared" si="98"/>
        <v>0</v>
      </c>
      <c r="V271" s="399" t="str">
        <f ca="1" t="shared" si="100"/>
        <v/>
      </c>
      <c r="W271" s="400">
        <f ca="1" t="shared" si="106"/>
        <v>0</v>
      </c>
      <c r="X271" s="400" t="e">
        <f ca="1" t="shared" si="107"/>
        <v>#VALUE!</v>
      </c>
      <c r="Y271" s="281"/>
      <c r="Z271" s="281"/>
      <c r="AA271" s="281"/>
      <c r="AB271" s="281"/>
      <c r="AC271" s="281"/>
      <c r="AD271" s="281"/>
      <c r="AE271" s="281"/>
      <c r="AF271" s="281"/>
      <c r="AG271" s="281"/>
      <c r="AH271" s="281"/>
      <c r="AI271" s="281"/>
      <c r="AJ271" s="283">
        <f t="shared" si="108"/>
        <v>0</v>
      </c>
      <c r="AK271" s="283">
        <v>0</v>
      </c>
    </row>
    <row r="272" s="232" customFormat="1" customHeight="1" spans="1:37">
      <c r="A272" s="402"/>
      <c r="B272" s="403"/>
      <c r="C272" s="404" t="str">
        <f>IF($B272="","",IFERROR(VLOOKUP($B272,#REF!,2,0),IFERROR(VLOOKUP($B272,#REF!,2,0),"")))</f>
        <v/>
      </c>
      <c r="D272" s="405" t="str">
        <f>IF($B272="","",IFERROR(VLOOKUP($B272,#REF!,3,0),IFERROR(VLOOKUP($B272,#REF!,3,0),"")))</f>
        <v/>
      </c>
      <c r="E272" s="406"/>
      <c r="F272" s="407" t="str">
        <f>IF($B272="","",IFERROR(VLOOKUP($B272,#REF!,4,0),IFERROR(VLOOKUP($B272,#REF!,6,0),"")))</f>
        <v/>
      </c>
      <c r="G272" s="407" t="str">
        <f>IF($B272="","",IFERROR(VLOOKUP($B272,#REF!,5,0),IFERROR(VLOOKUP($B272,#REF!,7,0),"")))</f>
        <v/>
      </c>
      <c r="H272" s="407" t="str">
        <f t="shared" si="99"/>
        <v/>
      </c>
      <c r="I272" s="407" t="str">
        <f t="shared" si="101"/>
        <v/>
      </c>
      <c r="J272" s="407" t="str">
        <f t="shared" si="102"/>
        <v/>
      </c>
      <c r="K272" s="407" t="str">
        <f t="shared" si="97"/>
        <v/>
      </c>
      <c r="L272" s="407"/>
      <c r="M272" s="281"/>
      <c r="N272" s="366"/>
      <c r="O272" s="367" t="str">
        <f t="shared" si="103"/>
        <v/>
      </c>
      <c r="P272" s="366"/>
      <c r="Q272" s="395" t="str">
        <f t="shared" si="104"/>
        <v/>
      </c>
      <c r="R272" s="366"/>
      <c r="S272" s="396" t="str">
        <f t="shared" si="105"/>
        <v/>
      </c>
      <c r="T272" s="397">
        <f ca="1">SUMIF($N$8:S$9,"QUANT.",N272:S272)</f>
        <v>0</v>
      </c>
      <c r="U272" s="398">
        <f ca="1" t="shared" si="98"/>
        <v>0</v>
      </c>
      <c r="V272" s="399" t="str">
        <f ca="1" t="shared" si="100"/>
        <v/>
      </c>
      <c r="W272" s="400">
        <f ca="1" t="shared" si="106"/>
        <v>0</v>
      </c>
      <c r="X272" s="400" t="e">
        <f ca="1" t="shared" si="107"/>
        <v>#VALUE!</v>
      </c>
      <c r="Y272" s="281"/>
      <c r="Z272" s="281"/>
      <c r="AA272" s="281"/>
      <c r="AB272" s="281"/>
      <c r="AC272" s="281"/>
      <c r="AD272" s="281"/>
      <c r="AE272" s="281"/>
      <c r="AF272" s="281"/>
      <c r="AG272" s="281"/>
      <c r="AH272" s="281"/>
      <c r="AI272" s="281"/>
      <c r="AJ272" s="283">
        <f t="shared" si="108"/>
        <v>0</v>
      </c>
      <c r="AK272" s="283">
        <v>0</v>
      </c>
    </row>
    <row r="273" s="232" customFormat="1" customHeight="1" spans="1:37">
      <c r="A273" s="402"/>
      <c r="B273" s="403"/>
      <c r="C273" s="404" t="str">
        <f>IF($B273="","",IFERROR(VLOOKUP($B273,#REF!,2,0),IFERROR(VLOOKUP($B273,#REF!,2,0),"")))</f>
        <v/>
      </c>
      <c r="D273" s="405" t="str">
        <f>IF($B273="","",IFERROR(VLOOKUP($B273,#REF!,3,0),IFERROR(VLOOKUP($B273,#REF!,3,0),"")))</f>
        <v/>
      </c>
      <c r="E273" s="406"/>
      <c r="F273" s="407" t="str">
        <f>IF($B273="","",IFERROR(VLOOKUP($B273,#REF!,4,0),IFERROR(VLOOKUP($B273,#REF!,6,0),"")))</f>
        <v/>
      </c>
      <c r="G273" s="407" t="str">
        <f>IF($B273="","",IFERROR(VLOOKUP($B273,#REF!,5,0),IFERROR(VLOOKUP($B273,#REF!,7,0),"")))</f>
        <v/>
      </c>
      <c r="H273" s="407" t="str">
        <f t="shared" si="99"/>
        <v/>
      </c>
      <c r="I273" s="407" t="str">
        <f t="shared" si="101"/>
        <v/>
      </c>
      <c r="J273" s="407" t="str">
        <f t="shared" si="102"/>
        <v/>
      </c>
      <c r="K273" s="407" t="str">
        <f t="shared" si="97"/>
        <v/>
      </c>
      <c r="L273" s="407"/>
      <c r="M273" s="281"/>
      <c r="N273" s="366"/>
      <c r="O273" s="367" t="str">
        <f t="shared" si="103"/>
        <v/>
      </c>
      <c r="P273" s="366"/>
      <c r="Q273" s="395" t="str">
        <f t="shared" si="104"/>
        <v/>
      </c>
      <c r="R273" s="366"/>
      <c r="S273" s="396" t="str">
        <f t="shared" si="105"/>
        <v/>
      </c>
      <c r="T273" s="397">
        <f ca="1">SUMIF($N$8:S$9,"QUANT.",N273:S273)</f>
        <v>0</v>
      </c>
      <c r="U273" s="398">
        <f ca="1" t="shared" si="98"/>
        <v>0</v>
      </c>
      <c r="V273" s="399" t="str">
        <f ca="1" t="shared" si="100"/>
        <v/>
      </c>
      <c r="W273" s="400">
        <f ca="1" t="shared" si="106"/>
        <v>0</v>
      </c>
      <c r="X273" s="400" t="e">
        <f ca="1" t="shared" si="107"/>
        <v>#VALUE!</v>
      </c>
      <c r="Y273" s="281"/>
      <c r="Z273" s="281"/>
      <c r="AA273" s="281"/>
      <c r="AB273" s="281"/>
      <c r="AC273" s="281"/>
      <c r="AD273" s="281"/>
      <c r="AE273" s="281"/>
      <c r="AF273" s="281"/>
      <c r="AG273" s="281"/>
      <c r="AH273" s="281"/>
      <c r="AI273" s="281"/>
      <c r="AJ273" s="283">
        <f t="shared" si="108"/>
        <v>0</v>
      </c>
      <c r="AK273" s="283">
        <v>0</v>
      </c>
    </row>
    <row r="274" s="232" customFormat="1" customHeight="1" spans="1:37">
      <c r="A274" s="402"/>
      <c r="B274" s="403"/>
      <c r="C274" s="404" t="str">
        <f>IF($B274="","",IFERROR(VLOOKUP($B274,#REF!,2,0),IFERROR(VLOOKUP($B274,#REF!,2,0),"")))</f>
        <v/>
      </c>
      <c r="D274" s="405" t="str">
        <f>IF($B274="","",IFERROR(VLOOKUP($B274,#REF!,3,0),IFERROR(VLOOKUP($B274,#REF!,3,0),"")))</f>
        <v/>
      </c>
      <c r="E274" s="406"/>
      <c r="F274" s="407" t="str">
        <f>IF($B274="","",IFERROR(VLOOKUP($B274,#REF!,4,0),IFERROR(VLOOKUP($B274,#REF!,6,0),"")))</f>
        <v/>
      </c>
      <c r="G274" s="407" t="str">
        <f>IF($B274="","",IFERROR(VLOOKUP($B274,#REF!,5,0),IFERROR(VLOOKUP($B274,#REF!,7,0),"")))</f>
        <v/>
      </c>
      <c r="H274" s="407" t="str">
        <f t="shared" si="99"/>
        <v/>
      </c>
      <c r="I274" s="407" t="str">
        <f t="shared" si="101"/>
        <v/>
      </c>
      <c r="J274" s="407" t="str">
        <f t="shared" si="102"/>
        <v/>
      </c>
      <c r="K274" s="407" t="str">
        <f t="shared" si="97"/>
        <v/>
      </c>
      <c r="L274" s="407"/>
      <c r="M274" s="281"/>
      <c r="N274" s="366"/>
      <c r="O274" s="367" t="str">
        <f t="shared" si="103"/>
        <v/>
      </c>
      <c r="P274" s="366"/>
      <c r="Q274" s="395" t="str">
        <f t="shared" si="104"/>
        <v/>
      </c>
      <c r="R274" s="366"/>
      <c r="S274" s="396" t="str">
        <f t="shared" si="105"/>
        <v/>
      </c>
      <c r="T274" s="397">
        <f ca="1">SUMIF($N$8:S$9,"QUANT.",N274:S274)</f>
        <v>0</v>
      </c>
      <c r="U274" s="398">
        <f ca="1" t="shared" si="98"/>
        <v>0</v>
      </c>
      <c r="V274" s="399" t="str">
        <f ca="1" t="shared" si="100"/>
        <v/>
      </c>
      <c r="W274" s="400">
        <f ca="1" t="shared" si="106"/>
        <v>0</v>
      </c>
      <c r="X274" s="400" t="e">
        <f ca="1" t="shared" si="107"/>
        <v>#VALUE!</v>
      </c>
      <c r="Y274" s="281"/>
      <c r="Z274" s="281"/>
      <c r="AA274" s="281"/>
      <c r="AB274" s="281"/>
      <c r="AC274" s="281"/>
      <c r="AD274" s="281"/>
      <c r="AE274" s="281"/>
      <c r="AF274" s="281"/>
      <c r="AG274" s="281"/>
      <c r="AH274" s="281"/>
      <c r="AI274" s="281"/>
      <c r="AJ274" s="283">
        <f t="shared" si="108"/>
        <v>0</v>
      </c>
      <c r="AK274" s="283">
        <v>0</v>
      </c>
    </row>
    <row r="275" s="232" customFormat="1" customHeight="1" spans="1:37">
      <c r="A275" s="402"/>
      <c r="B275" s="403"/>
      <c r="C275" s="404" t="str">
        <f>IF($B275="","",IFERROR(VLOOKUP($B275,#REF!,2,0),IFERROR(VLOOKUP($B275,#REF!,2,0),"")))</f>
        <v/>
      </c>
      <c r="D275" s="405" t="str">
        <f>IF($B275="","",IFERROR(VLOOKUP($B275,#REF!,3,0),IFERROR(VLOOKUP($B275,#REF!,3,0),"")))</f>
        <v/>
      </c>
      <c r="E275" s="406"/>
      <c r="F275" s="407" t="str">
        <f>IF($B275="","",IFERROR(VLOOKUP($B275,#REF!,4,0),IFERROR(VLOOKUP($B275,#REF!,6,0),"")))</f>
        <v/>
      </c>
      <c r="G275" s="407" t="str">
        <f>IF($B275="","",IFERROR(VLOOKUP($B275,#REF!,5,0),IFERROR(VLOOKUP($B275,#REF!,7,0),"")))</f>
        <v/>
      </c>
      <c r="H275" s="407" t="str">
        <f t="shared" si="99"/>
        <v/>
      </c>
      <c r="I275" s="407" t="str">
        <f t="shared" si="101"/>
        <v/>
      </c>
      <c r="J275" s="407" t="str">
        <f t="shared" si="102"/>
        <v/>
      </c>
      <c r="K275" s="407" t="str">
        <f t="shared" si="97"/>
        <v/>
      </c>
      <c r="L275" s="407"/>
      <c r="M275" s="281"/>
      <c r="N275" s="366"/>
      <c r="O275" s="367" t="str">
        <f t="shared" si="103"/>
        <v/>
      </c>
      <c r="P275" s="366"/>
      <c r="Q275" s="395" t="str">
        <f t="shared" si="104"/>
        <v/>
      </c>
      <c r="R275" s="366"/>
      <c r="S275" s="396" t="str">
        <f t="shared" si="105"/>
        <v/>
      </c>
      <c r="T275" s="397">
        <f ca="1">SUMIF($N$8:S$9,"QUANT.",N275:S275)</f>
        <v>0</v>
      </c>
      <c r="U275" s="398">
        <f ca="1" t="shared" si="98"/>
        <v>0</v>
      </c>
      <c r="V275" s="399" t="str">
        <f ca="1" t="shared" si="100"/>
        <v/>
      </c>
      <c r="W275" s="400">
        <f ca="1" t="shared" si="106"/>
        <v>0</v>
      </c>
      <c r="X275" s="400" t="e">
        <f ca="1" t="shared" si="107"/>
        <v>#VALUE!</v>
      </c>
      <c r="Y275" s="281"/>
      <c r="Z275" s="281"/>
      <c r="AA275" s="281"/>
      <c r="AB275" s="281"/>
      <c r="AC275" s="281"/>
      <c r="AD275" s="281"/>
      <c r="AE275" s="281"/>
      <c r="AF275" s="281"/>
      <c r="AG275" s="281"/>
      <c r="AH275" s="281"/>
      <c r="AI275" s="281"/>
      <c r="AJ275" s="283">
        <f t="shared" si="108"/>
        <v>0</v>
      </c>
      <c r="AK275" s="283">
        <v>0</v>
      </c>
    </row>
    <row r="276" s="232" customFormat="1" customHeight="1" spans="1:37">
      <c r="A276" s="402"/>
      <c r="B276" s="403"/>
      <c r="C276" s="404" t="str">
        <f>IF($B276="","",IFERROR(VLOOKUP($B276,#REF!,2,0),IFERROR(VLOOKUP($B276,#REF!,2,0),"")))</f>
        <v/>
      </c>
      <c r="D276" s="405" t="str">
        <f>IF($B276="","",IFERROR(VLOOKUP($B276,#REF!,3,0),IFERROR(VLOOKUP($B276,#REF!,3,0),"")))</f>
        <v/>
      </c>
      <c r="E276" s="406"/>
      <c r="F276" s="407" t="str">
        <f>IF($B276="","",IFERROR(VLOOKUP($B276,#REF!,4,0),IFERROR(VLOOKUP($B276,#REF!,6,0),"")))</f>
        <v/>
      </c>
      <c r="G276" s="407" t="str">
        <f>IF($B276="","",IFERROR(VLOOKUP($B276,#REF!,5,0),IFERROR(VLOOKUP($B276,#REF!,7,0),"")))</f>
        <v/>
      </c>
      <c r="H276" s="407" t="str">
        <f t="shared" si="99"/>
        <v/>
      </c>
      <c r="I276" s="407" t="str">
        <f t="shared" si="101"/>
        <v/>
      </c>
      <c r="J276" s="407" t="str">
        <f t="shared" si="102"/>
        <v/>
      </c>
      <c r="K276" s="407" t="str">
        <f t="shared" si="97"/>
        <v/>
      </c>
      <c r="L276" s="407"/>
      <c r="M276" s="281"/>
      <c r="N276" s="366"/>
      <c r="O276" s="367" t="str">
        <f t="shared" si="103"/>
        <v/>
      </c>
      <c r="P276" s="366"/>
      <c r="Q276" s="395" t="str">
        <f t="shared" si="104"/>
        <v/>
      </c>
      <c r="R276" s="366"/>
      <c r="S276" s="396" t="str">
        <f t="shared" si="105"/>
        <v/>
      </c>
      <c r="T276" s="397">
        <f ca="1">SUMIF($N$8:S$9,"QUANT.",N276:S276)</f>
        <v>0</v>
      </c>
      <c r="U276" s="398">
        <f ca="1" t="shared" si="98"/>
        <v>0</v>
      </c>
      <c r="V276" s="399" t="str">
        <f ca="1" t="shared" si="100"/>
        <v/>
      </c>
      <c r="W276" s="400">
        <f ca="1" t="shared" si="106"/>
        <v>0</v>
      </c>
      <c r="X276" s="400" t="e">
        <f ca="1" t="shared" si="107"/>
        <v>#VALUE!</v>
      </c>
      <c r="Y276" s="281"/>
      <c r="Z276" s="281"/>
      <c r="AA276" s="281"/>
      <c r="AB276" s="281"/>
      <c r="AC276" s="281"/>
      <c r="AD276" s="281"/>
      <c r="AE276" s="281"/>
      <c r="AF276" s="281"/>
      <c r="AG276" s="281"/>
      <c r="AH276" s="281"/>
      <c r="AI276" s="281"/>
      <c r="AJ276" s="283">
        <f t="shared" si="108"/>
        <v>0</v>
      </c>
      <c r="AK276" s="283">
        <v>0</v>
      </c>
    </row>
    <row r="277" s="232" customFormat="1" customHeight="1" spans="1:37">
      <c r="A277" s="402"/>
      <c r="B277" s="403"/>
      <c r="C277" s="404" t="str">
        <f>IF($B277="","",IFERROR(VLOOKUP($B277,#REF!,2,0),IFERROR(VLOOKUP($B277,#REF!,2,0),"")))</f>
        <v/>
      </c>
      <c r="D277" s="405" t="str">
        <f>IF($B277="","",IFERROR(VLOOKUP($B277,#REF!,3,0),IFERROR(VLOOKUP($B277,#REF!,3,0),"")))</f>
        <v/>
      </c>
      <c r="E277" s="406"/>
      <c r="F277" s="407" t="str">
        <f>IF($B277="","",IFERROR(VLOOKUP($B277,#REF!,4,0),IFERROR(VLOOKUP($B277,#REF!,6,0),"")))</f>
        <v/>
      </c>
      <c r="G277" s="407" t="str">
        <f>IF($B277="","",IFERROR(VLOOKUP($B277,#REF!,5,0),IFERROR(VLOOKUP($B277,#REF!,7,0),"")))</f>
        <v/>
      </c>
      <c r="H277" s="407" t="str">
        <f t="shared" si="99"/>
        <v/>
      </c>
      <c r="I277" s="407" t="str">
        <f t="shared" si="101"/>
        <v/>
      </c>
      <c r="J277" s="407" t="str">
        <f t="shared" si="102"/>
        <v/>
      </c>
      <c r="K277" s="407" t="str">
        <f t="shared" si="97"/>
        <v/>
      </c>
      <c r="L277" s="407"/>
      <c r="M277" s="281"/>
      <c r="N277" s="366"/>
      <c r="O277" s="367" t="str">
        <f t="shared" si="103"/>
        <v/>
      </c>
      <c r="P277" s="366"/>
      <c r="Q277" s="395" t="str">
        <f t="shared" si="104"/>
        <v/>
      </c>
      <c r="R277" s="366"/>
      <c r="S277" s="396" t="str">
        <f t="shared" si="105"/>
        <v/>
      </c>
      <c r="T277" s="397">
        <f ca="1">SUMIF($N$8:S$9,"QUANT.",N277:S277)</f>
        <v>0</v>
      </c>
      <c r="U277" s="398">
        <f ca="1" t="shared" si="98"/>
        <v>0</v>
      </c>
      <c r="V277" s="399" t="str">
        <f ca="1" t="shared" si="100"/>
        <v/>
      </c>
      <c r="W277" s="400">
        <f ca="1" t="shared" si="106"/>
        <v>0</v>
      </c>
      <c r="X277" s="400" t="e">
        <f ca="1" t="shared" si="107"/>
        <v>#VALUE!</v>
      </c>
      <c r="Y277" s="281"/>
      <c r="Z277" s="281"/>
      <c r="AA277" s="281"/>
      <c r="AB277" s="281"/>
      <c r="AC277" s="281"/>
      <c r="AD277" s="281"/>
      <c r="AE277" s="281"/>
      <c r="AF277" s="281"/>
      <c r="AG277" s="281"/>
      <c r="AH277" s="281"/>
      <c r="AI277" s="281"/>
      <c r="AJ277" s="283">
        <f t="shared" si="108"/>
        <v>0</v>
      </c>
      <c r="AK277" s="283">
        <v>0</v>
      </c>
    </row>
    <row r="278" s="232" customFormat="1" customHeight="1" spans="1:37">
      <c r="A278" s="402"/>
      <c r="B278" s="403"/>
      <c r="C278" s="404" t="str">
        <f>IF($B278="","",IFERROR(VLOOKUP($B278,#REF!,2,0),IFERROR(VLOOKUP($B278,#REF!,2,0),"")))</f>
        <v/>
      </c>
      <c r="D278" s="405" t="str">
        <f>IF($B278="","",IFERROR(VLOOKUP($B278,#REF!,3,0),IFERROR(VLOOKUP($B278,#REF!,3,0),"")))</f>
        <v/>
      </c>
      <c r="E278" s="406"/>
      <c r="F278" s="407" t="str">
        <f>IF($B278="","",IFERROR(VLOOKUP($B278,#REF!,4,0),IFERROR(VLOOKUP($B278,#REF!,6,0),"")))</f>
        <v/>
      </c>
      <c r="G278" s="407" t="str">
        <f>IF($B278="","",IFERROR(VLOOKUP($B278,#REF!,5,0),IFERROR(VLOOKUP($B278,#REF!,7,0),"")))</f>
        <v/>
      </c>
      <c r="H278" s="407" t="str">
        <f t="shared" si="99"/>
        <v/>
      </c>
      <c r="I278" s="407" t="str">
        <f t="shared" si="101"/>
        <v/>
      </c>
      <c r="J278" s="407" t="str">
        <f t="shared" si="102"/>
        <v/>
      </c>
      <c r="K278" s="407" t="str">
        <f t="shared" si="97"/>
        <v/>
      </c>
      <c r="L278" s="407"/>
      <c r="M278" s="281"/>
      <c r="N278" s="366"/>
      <c r="O278" s="367" t="str">
        <f t="shared" si="103"/>
        <v/>
      </c>
      <c r="P278" s="366"/>
      <c r="Q278" s="395" t="str">
        <f t="shared" si="104"/>
        <v/>
      </c>
      <c r="R278" s="366"/>
      <c r="S278" s="396" t="str">
        <f t="shared" si="105"/>
        <v/>
      </c>
      <c r="T278" s="397">
        <f ca="1">SUMIF($N$8:S$9,"QUANT.",N278:S278)</f>
        <v>0</v>
      </c>
      <c r="U278" s="398">
        <f ca="1" t="shared" si="98"/>
        <v>0</v>
      </c>
      <c r="V278" s="399" t="str">
        <f ca="1" t="shared" si="100"/>
        <v/>
      </c>
      <c r="W278" s="400">
        <f ca="1" t="shared" si="106"/>
        <v>0</v>
      </c>
      <c r="X278" s="400" t="e">
        <f ca="1" t="shared" si="107"/>
        <v>#VALUE!</v>
      </c>
      <c r="Y278" s="281"/>
      <c r="Z278" s="281"/>
      <c r="AA278" s="281"/>
      <c r="AB278" s="281"/>
      <c r="AC278" s="281"/>
      <c r="AD278" s="281"/>
      <c r="AE278" s="281"/>
      <c r="AF278" s="281"/>
      <c r="AG278" s="281"/>
      <c r="AH278" s="281"/>
      <c r="AI278" s="281"/>
      <c r="AJ278" s="283">
        <f t="shared" si="108"/>
        <v>0</v>
      </c>
      <c r="AK278" s="283">
        <v>0</v>
      </c>
    </row>
    <row r="279" s="232" customFormat="1" customHeight="1" spans="1:37">
      <c r="A279" s="402"/>
      <c r="B279" s="403"/>
      <c r="C279" s="404" t="str">
        <f>IF($B279="","",IFERROR(VLOOKUP($B279,#REF!,2,0),IFERROR(VLOOKUP($B279,#REF!,2,0),"")))</f>
        <v/>
      </c>
      <c r="D279" s="405" t="str">
        <f>IF($B279="","",IFERROR(VLOOKUP($B279,#REF!,3,0),IFERROR(VLOOKUP($B279,#REF!,3,0),"")))</f>
        <v/>
      </c>
      <c r="E279" s="406"/>
      <c r="F279" s="407" t="str">
        <f>IF($B279="","",IFERROR(VLOOKUP($B279,#REF!,4,0),IFERROR(VLOOKUP($B279,#REF!,6,0),"")))</f>
        <v/>
      </c>
      <c r="G279" s="407" t="str">
        <f>IF($B279="","",IFERROR(VLOOKUP($B279,#REF!,5,0),IFERROR(VLOOKUP($B279,#REF!,7,0),"")))</f>
        <v/>
      </c>
      <c r="H279" s="407" t="str">
        <f t="shared" si="99"/>
        <v/>
      </c>
      <c r="I279" s="407" t="str">
        <f t="shared" si="101"/>
        <v/>
      </c>
      <c r="J279" s="407" t="str">
        <f t="shared" si="102"/>
        <v/>
      </c>
      <c r="K279" s="407" t="str">
        <f t="shared" si="97"/>
        <v/>
      </c>
      <c r="L279" s="407"/>
      <c r="M279" s="281"/>
      <c r="N279" s="366"/>
      <c r="O279" s="367" t="str">
        <f t="shared" si="103"/>
        <v/>
      </c>
      <c r="P279" s="366"/>
      <c r="Q279" s="395" t="str">
        <f t="shared" si="104"/>
        <v/>
      </c>
      <c r="R279" s="366"/>
      <c r="S279" s="396" t="str">
        <f t="shared" si="105"/>
        <v/>
      </c>
      <c r="T279" s="397">
        <f ca="1">SUMIF($N$8:S$9,"QUANT.",N279:S279)</f>
        <v>0</v>
      </c>
      <c r="U279" s="398">
        <f ca="1" t="shared" si="98"/>
        <v>0</v>
      </c>
      <c r="V279" s="399" t="str">
        <f ca="1" t="shared" si="100"/>
        <v/>
      </c>
      <c r="W279" s="400">
        <f ca="1" t="shared" si="106"/>
        <v>0</v>
      </c>
      <c r="X279" s="400" t="e">
        <f ca="1" t="shared" si="107"/>
        <v>#VALUE!</v>
      </c>
      <c r="Y279" s="281"/>
      <c r="Z279" s="281"/>
      <c r="AA279" s="281"/>
      <c r="AB279" s="281"/>
      <c r="AC279" s="281"/>
      <c r="AD279" s="281"/>
      <c r="AE279" s="281"/>
      <c r="AF279" s="281"/>
      <c r="AG279" s="281"/>
      <c r="AH279" s="281"/>
      <c r="AI279" s="281"/>
      <c r="AJ279" s="283">
        <f t="shared" si="108"/>
        <v>0</v>
      </c>
      <c r="AK279" s="283">
        <v>0</v>
      </c>
    </row>
    <row r="280" s="232" customFormat="1" customHeight="1" spans="1:37">
      <c r="A280" s="402"/>
      <c r="B280" s="403"/>
      <c r="C280" s="404" t="str">
        <f>IF($B280="","",IFERROR(VLOOKUP($B280,#REF!,2,0),IFERROR(VLOOKUP($B280,#REF!,2,0),"")))</f>
        <v/>
      </c>
      <c r="D280" s="405" t="str">
        <f>IF($B280="","",IFERROR(VLOOKUP($B280,#REF!,3,0),IFERROR(VLOOKUP($B280,#REF!,3,0),"")))</f>
        <v/>
      </c>
      <c r="E280" s="406"/>
      <c r="F280" s="407" t="str">
        <f>IF($B280="","",IFERROR(VLOOKUP($B280,#REF!,4,0),IFERROR(VLOOKUP($B280,#REF!,6,0),"")))</f>
        <v/>
      </c>
      <c r="G280" s="407" t="str">
        <f>IF($B280="","",IFERROR(VLOOKUP($B280,#REF!,5,0),IFERROR(VLOOKUP($B280,#REF!,7,0),"")))</f>
        <v/>
      </c>
      <c r="H280" s="407" t="str">
        <f t="shared" si="99"/>
        <v/>
      </c>
      <c r="I280" s="407" t="str">
        <f t="shared" si="101"/>
        <v/>
      </c>
      <c r="J280" s="407" t="str">
        <f t="shared" si="102"/>
        <v/>
      </c>
      <c r="K280" s="407" t="str">
        <f t="shared" ref="K280:K343" si="109">IF(E280="","",TRUNC((I280+J280),2))</f>
        <v/>
      </c>
      <c r="L280" s="407"/>
      <c r="M280" s="281"/>
      <c r="N280" s="366"/>
      <c r="O280" s="367" t="str">
        <f t="shared" si="103"/>
        <v/>
      </c>
      <c r="P280" s="366"/>
      <c r="Q280" s="395" t="str">
        <f t="shared" si="104"/>
        <v/>
      </c>
      <c r="R280" s="366"/>
      <c r="S280" s="396" t="str">
        <f t="shared" si="105"/>
        <v/>
      </c>
      <c r="T280" s="397">
        <f ca="1">SUMIF($N$8:S$9,"QUANT.",N280:S280)</f>
        <v>0</v>
      </c>
      <c r="U280" s="398">
        <f ca="1" t="shared" si="98"/>
        <v>0</v>
      </c>
      <c r="V280" s="399" t="str">
        <f ca="1" t="shared" si="100"/>
        <v/>
      </c>
      <c r="W280" s="400">
        <f ca="1" t="shared" si="106"/>
        <v>0</v>
      </c>
      <c r="X280" s="400" t="e">
        <f ca="1" t="shared" si="107"/>
        <v>#VALUE!</v>
      </c>
      <c r="Y280" s="281"/>
      <c r="Z280" s="281"/>
      <c r="AA280" s="281"/>
      <c r="AB280" s="281"/>
      <c r="AC280" s="281"/>
      <c r="AD280" s="281"/>
      <c r="AE280" s="281"/>
      <c r="AF280" s="281"/>
      <c r="AG280" s="281"/>
      <c r="AH280" s="281"/>
      <c r="AI280" s="281"/>
      <c r="AJ280" s="283">
        <f t="shared" si="108"/>
        <v>0</v>
      </c>
      <c r="AK280" s="283">
        <v>0</v>
      </c>
    </row>
    <row r="281" s="232" customFormat="1" customHeight="1" spans="1:37">
      <c r="A281" s="402"/>
      <c r="B281" s="403"/>
      <c r="C281" s="404" t="str">
        <f>IF($B281="","",IFERROR(VLOOKUP($B281,#REF!,2,0),IFERROR(VLOOKUP($B281,#REF!,2,0),"")))</f>
        <v/>
      </c>
      <c r="D281" s="405" t="str">
        <f>IF($B281="","",IFERROR(VLOOKUP($B281,#REF!,3,0),IFERROR(VLOOKUP($B281,#REF!,3,0),"")))</f>
        <v/>
      </c>
      <c r="E281" s="406"/>
      <c r="F281" s="407" t="str">
        <f>IF($B281="","",IFERROR(VLOOKUP($B281,#REF!,4,0),IFERROR(VLOOKUP($B281,#REF!,6,0),"")))</f>
        <v/>
      </c>
      <c r="G281" s="407" t="str">
        <f>IF($B281="","",IFERROR(VLOOKUP($B281,#REF!,5,0),IFERROR(VLOOKUP($B281,#REF!,7,0),"")))</f>
        <v/>
      </c>
      <c r="H281" s="407" t="str">
        <f t="shared" si="99"/>
        <v/>
      </c>
      <c r="I281" s="407" t="str">
        <f t="shared" si="101"/>
        <v/>
      </c>
      <c r="J281" s="407" t="str">
        <f t="shared" si="102"/>
        <v/>
      </c>
      <c r="K281" s="407" t="str">
        <f t="shared" si="109"/>
        <v/>
      </c>
      <c r="L281" s="407"/>
      <c r="M281" s="281"/>
      <c r="N281" s="366"/>
      <c r="O281" s="367" t="str">
        <f t="shared" si="103"/>
        <v/>
      </c>
      <c r="P281" s="366"/>
      <c r="Q281" s="395" t="str">
        <f t="shared" si="104"/>
        <v/>
      </c>
      <c r="R281" s="366"/>
      <c r="S281" s="396" t="str">
        <f t="shared" si="105"/>
        <v/>
      </c>
      <c r="T281" s="397">
        <f ca="1">SUMIF($N$8:S$9,"QUANT.",N281:S281)</f>
        <v>0</v>
      </c>
      <c r="U281" s="398">
        <f ca="1" t="shared" si="98"/>
        <v>0</v>
      </c>
      <c r="V281" s="399" t="str">
        <f ca="1" t="shared" si="100"/>
        <v/>
      </c>
      <c r="W281" s="400">
        <f ca="1" t="shared" si="106"/>
        <v>0</v>
      </c>
      <c r="X281" s="400" t="e">
        <f ca="1" t="shared" si="107"/>
        <v>#VALUE!</v>
      </c>
      <c r="Y281" s="281"/>
      <c r="Z281" s="281"/>
      <c r="AA281" s="281"/>
      <c r="AB281" s="281"/>
      <c r="AC281" s="281"/>
      <c r="AD281" s="281"/>
      <c r="AE281" s="281"/>
      <c r="AF281" s="281"/>
      <c r="AG281" s="281"/>
      <c r="AH281" s="281"/>
      <c r="AI281" s="281"/>
      <c r="AJ281" s="283">
        <f t="shared" si="108"/>
        <v>0</v>
      </c>
      <c r="AK281" s="283">
        <v>0</v>
      </c>
    </row>
    <row r="282" s="232" customFormat="1" customHeight="1" spans="1:37">
      <c r="A282" s="402"/>
      <c r="B282" s="403"/>
      <c r="C282" s="404" t="str">
        <f>IF($B282="","",IFERROR(VLOOKUP($B282,#REF!,2,0),IFERROR(VLOOKUP($B282,#REF!,2,0),"")))</f>
        <v/>
      </c>
      <c r="D282" s="405" t="str">
        <f>IF($B282="","",IFERROR(VLOOKUP($B282,#REF!,3,0),IFERROR(VLOOKUP($B282,#REF!,3,0),"")))</f>
        <v/>
      </c>
      <c r="E282" s="406"/>
      <c r="F282" s="407" t="str">
        <f>IF($B282="","",IFERROR(VLOOKUP($B282,#REF!,4,0),IFERROR(VLOOKUP($B282,#REF!,6,0),"")))</f>
        <v/>
      </c>
      <c r="G282" s="407" t="str">
        <f>IF($B282="","",IFERROR(VLOOKUP($B282,#REF!,5,0),IFERROR(VLOOKUP($B282,#REF!,7,0),"")))</f>
        <v/>
      </c>
      <c r="H282" s="407" t="str">
        <f t="shared" si="99"/>
        <v/>
      </c>
      <c r="I282" s="407" t="str">
        <f t="shared" si="101"/>
        <v/>
      </c>
      <c r="J282" s="407" t="str">
        <f t="shared" si="102"/>
        <v/>
      </c>
      <c r="K282" s="407" t="str">
        <f t="shared" si="109"/>
        <v/>
      </c>
      <c r="L282" s="407"/>
      <c r="M282" s="281"/>
      <c r="N282" s="366"/>
      <c r="O282" s="367" t="str">
        <f t="shared" si="103"/>
        <v/>
      </c>
      <c r="P282" s="366"/>
      <c r="Q282" s="395" t="str">
        <f t="shared" si="104"/>
        <v/>
      </c>
      <c r="R282" s="366"/>
      <c r="S282" s="396" t="str">
        <f t="shared" si="105"/>
        <v/>
      </c>
      <c r="T282" s="397">
        <f ca="1">SUMIF($N$8:S$9,"QUANT.",N282:S282)</f>
        <v>0</v>
      </c>
      <c r="U282" s="398">
        <f ca="1" t="shared" si="98"/>
        <v>0</v>
      </c>
      <c r="V282" s="399" t="str">
        <f ca="1" t="shared" si="100"/>
        <v/>
      </c>
      <c r="W282" s="400">
        <f ca="1" t="shared" si="106"/>
        <v>0</v>
      </c>
      <c r="X282" s="400" t="e">
        <f ca="1" t="shared" si="107"/>
        <v>#VALUE!</v>
      </c>
      <c r="Y282" s="281"/>
      <c r="Z282" s="281"/>
      <c r="AA282" s="281"/>
      <c r="AB282" s="281"/>
      <c r="AC282" s="281"/>
      <c r="AD282" s="281"/>
      <c r="AE282" s="281"/>
      <c r="AF282" s="281"/>
      <c r="AG282" s="281"/>
      <c r="AH282" s="281"/>
      <c r="AI282" s="281"/>
      <c r="AJ282" s="283">
        <f t="shared" si="108"/>
        <v>0</v>
      </c>
      <c r="AK282" s="283">
        <v>0</v>
      </c>
    </row>
    <row r="283" s="232" customFormat="1" customHeight="1" spans="1:37">
      <c r="A283" s="402"/>
      <c r="B283" s="403"/>
      <c r="C283" s="404" t="str">
        <f>IF($B283="","",IFERROR(VLOOKUP($B283,#REF!,2,0),IFERROR(VLOOKUP($B283,#REF!,2,0),"")))</f>
        <v/>
      </c>
      <c r="D283" s="405" t="str">
        <f>IF($B283="","",IFERROR(VLOOKUP($B283,#REF!,3,0),IFERROR(VLOOKUP($B283,#REF!,3,0),"")))</f>
        <v/>
      </c>
      <c r="E283" s="406"/>
      <c r="F283" s="407" t="str">
        <f>IF($B283="","",IFERROR(VLOOKUP($B283,#REF!,4,0),IFERROR(VLOOKUP($B283,#REF!,6,0),"")))</f>
        <v/>
      </c>
      <c r="G283" s="407" t="str">
        <f>IF($B283="","",IFERROR(VLOOKUP($B283,#REF!,5,0),IFERROR(VLOOKUP($B283,#REF!,7,0),"")))</f>
        <v/>
      </c>
      <c r="H283" s="407" t="str">
        <f t="shared" si="99"/>
        <v/>
      </c>
      <c r="I283" s="407" t="str">
        <f t="shared" si="101"/>
        <v/>
      </c>
      <c r="J283" s="407" t="str">
        <f t="shared" si="102"/>
        <v/>
      </c>
      <c r="K283" s="407" t="str">
        <f t="shared" si="109"/>
        <v/>
      </c>
      <c r="L283" s="407"/>
      <c r="M283" s="281"/>
      <c r="N283" s="366"/>
      <c r="O283" s="367" t="str">
        <f t="shared" si="103"/>
        <v/>
      </c>
      <c r="P283" s="366"/>
      <c r="Q283" s="395" t="str">
        <f t="shared" si="104"/>
        <v/>
      </c>
      <c r="R283" s="366"/>
      <c r="S283" s="396" t="str">
        <f t="shared" si="105"/>
        <v/>
      </c>
      <c r="T283" s="397">
        <f ca="1">SUMIF($N$8:S$9,"QUANT.",N283:S283)</f>
        <v>0</v>
      </c>
      <c r="U283" s="398">
        <f ca="1" t="shared" ref="U283:U346" si="110">SUMIF($N$8:$S$9,"CUSTO",N283:S283)</f>
        <v>0</v>
      </c>
      <c r="V283" s="399" t="str">
        <f ca="1" t="shared" si="100"/>
        <v/>
      </c>
      <c r="W283" s="400">
        <f ca="1" t="shared" si="106"/>
        <v>0</v>
      </c>
      <c r="X283" s="400" t="e">
        <f ca="1" t="shared" si="107"/>
        <v>#VALUE!</v>
      </c>
      <c r="Y283" s="281"/>
      <c r="Z283" s="281"/>
      <c r="AA283" s="281"/>
      <c r="AB283" s="281"/>
      <c r="AC283" s="281"/>
      <c r="AD283" s="281"/>
      <c r="AE283" s="281"/>
      <c r="AF283" s="281"/>
      <c r="AG283" s="281"/>
      <c r="AH283" s="281"/>
      <c r="AI283" s="281"/>
      <c r="AJ283" s="283">
        <f t="shared" si="108"/>
        <v>0</v>
      </c>
      <c r="AK283" s="283">
        <v>0</v>
      </c>
    </row>
    <row r="284" s="232" customFormat="1" customHeight="1" spans="1:37">
      <c r="A284" s="402"/>
      <c r="B284" s="403"/>
      <c r="C284" s="404" t="str">
        <f>IF($B284="","",IFERROR(VLOOKUP($B284,#REF!,2,0),IFERROR(VLOOKUP($B284,#REF!,2,0),"")))</f>
        <v/>
      </c>
      <c r="D284" s="405" t="str">
        <f>IF($B284="","",IFERROR(VLOOKUP($B284,#REF!,3,0),IFERROR(VLOOKUP($B284,#REF!,3,0),"")))</f>
        <v/>
      </c>
      <c r="E284" s="406"/>
      <c r="F284" s="407" t="str">
        <f>IF($B284="","",IFERROR(VLOOKUP($B284,#REF!,4,0),IFERROR(VLOOKUP($B284,#REF!,6,0),"")))</f>
        <v/>
      </c>
      <c r="G284" s="407" t="str">
        <f>IF($B284="","",IFERROR(VLOOKUP($B284,#REF!,5,0),IFERROR(VLOOKUP($B284,#REF!,7,0),"")))</f>
        <v/>
      </c>
      <c r="H284" s="407" t="str">
        <f t="shared" ref="H284:H347" si="111">IF(E284="","",F284+G284)</f>
        <v/>
      </c>
      <c r="I284" s="407" t="str">
        <f t="shared" si="101"/>
        <v/>
      </c>
      <c r="J284" s="407" t="str">
        <f t="shared" si="102"/>
        <v/>
      </c>
      <c r="K284" s="407" t="str">
        <f t="shared" si="109"/>
        <v/>
      </c>
      <c r="L284" s="407"/>
      <c r="M284" s="281"/>
      <c r="N284" s="366"/>
      <c r="O284" s="367" t="str">
        <f t="shared" si="103"/>
        <v/>
      </c>
      <c r="P284" s="366"/>
      <c r="Q284" s="395" t="str">
        <f t="shared" si="104"/>
        <v/>
      </c>
      <c r="R284" s="366"/>
      <c r="S284" s="396" t="str">
        <f t="shared" si="105"/>
        <v/>
      </c>
      <c r="T284" s="397">
        <f ca="1">SUMIF($N$8:S$9,"QUANT.",N284:S284)</f>
        <v>0</v>
      </c>
      <c r="U284" s="398">
        <f ca="1" t="shared" si="110"/>
        <v>0</v>
      </c>
      <c r="V284" s="399" t="str">
        <f ca="1" t="shared" ref="V284:V347" si="112">IF(B284&lt;&gt;"",IF(U284=0,"MEDIR",IF(K284-U284=0,"OK",IF(K284-U284&gt;0,"MEDIR","ALERTA!"))),"")</f>
        <v/>
      </c>
      <c r="W284" s="400">
        <f ca="1" t="shared" si="106"/>
        <v>0</v>
      </c>
      <c r="X284" s="400" t="e">
        <f ca="1" t="shared" si="107"/>
        <v>#VALUE!</v>
      </c>
      <c r="Y284" s="281"/>
      <c r="Z284" s="281"/>
      <c r="AA284" s="281"/>
      <c r="AB284" s="281"/>
      <c r="AC284" s="281"/>
      <c r="AD284" s="281"/>
      <c r="AE284" s="281"/>
      <c r="AF284" s="281"/>
      <c r="AG284" s="281"/>
      <c r="AH284" s="281"/>
      <c r="AI284" s="281"/>
      <c r="AJ284" s="283">
        <f t="shared" si="108"/>
        <v>0</v>
      </c>
      <c r="AK284" s="283">
        <v>0</v>
      </c>
    </row>
    <row r="285" s="232" customFormat="1" customHeight="1" spans="1:37">
      <c r="A285" s="402"/>
      <c r="B285" s="403"/>
      <c r="C285" s="404" t="str">
        <f>IF($B285="","",IFERROR(VLOOKUP($B285,#REF!,2,0),IFERROR(VLOOKUP($B285,#REF!,2,0),"")))</f>
        <v/>
      </c>
      <c r="D285" s="405" t="str">
        <f>IF($B285="","",IFERROR(VLOOKUP($B285,#REF!,3,0),IFERROR(VLOOKUP($B285,#REF!,3,0),"")))</f>
        <v/>
      </c>
      <c r="E285" s="406"/>
      <c r="F285" s="407" t="str">
        <f>IF($B285="","",IFERROR(VLOOKUP($B285,#REF!,4,0),IFERROR(VLOOKUP($B285,#REF!,6,0),"")))</f>
        <v/>
      </c>
      <c r="G285" s="407" t="str">
        <f>IF($B285="","",IFERROR(VLOOKUP($B285,#REF!,5,0),IFERROR(VLOOKUP($B285,#REF!,7,0),"")))</f>
        <v/>
      </c>
      <c r="H285" s="407" t="str">
        <f t="shared" si="111"/>
        <v/>
      </c>
      <c r="I285" s="407" t="str">
        <f t="shared" ref="I285:I348" si="113">IF(E285="","",TRUNC((E285*F285),2))</f>
        <v/>
      </c>
      <c r="J285" s="407" t="str">
        <f t="shared" ref="J285:J348" si="114">IF(E285="","",TRUNC((E285*G285),2))</f>
        <v/>
      </c>
      <c r="K285" s="407" t="str">
        <f t="shared" si="109"/>
        <v/>
      </c>
      <c r="L285" s="407"/>
      <c r="M285" s="281"/>
      <c r="N285" s="366"/>
      <c r="O285" s="367" t="str">
        <f t="shared" ref="O285:O348" si="115">IF(OR(N285="",$K285=""),"",(N285/$E285)*$K285)</f>
        <v/>
      </c>
      <c r="P285" s="366"/>
      <c r="Q285" s="395" t="str">
        <f t="shared" ref="Q285:Q348" si="116">IF(OR(P285="",$K285=""),"",(P285/$E285)*$K285)</f>
        <v/>
      </c>
      <c r="R285" s="366"/>
      <c r="S285" s="396" t="str">
        <f t="shared" ref="S285:S348" si="117">IF(OR(R285="",$K285=""),"",(R285/$E285)*$K285)</f>
        <v/>
      </c>
      <c r="T285" s="397">
        <f ca="1">SUMIF($N$8:S$9,"QUANT.",N285:S285)</f>
        <v>0</v>
      </c>
      <c r="U285" s="398">
        <f ca="1" t="shared" si="110"/>
        <v>0</v>
      </c>
      <c r="V285" s="399" t="str">
        <f ca="1" t="shared" si="112"/>
        <v/>
      </c>
      <c r="W285" s="400">
        <f ca="1" t="shared" ref="W285:W348" si="118">IF(T285="",0,E285-T285)</f>
        <v>0</v>
      </c>
      <c r="X285" s="400" t="e">
        <f ca="1" t="shared" ref="X285:X348" si="119">IF(U285="",0,K285-U285)</f>
        <v>#VALUE!</v>
      </c>
      <c r="Y285" s="281"/>
      <c r="Z285" s="281"/>
      <c r="AA285" s="281"/>
      <c r="AB285" s="281"/>
      <c r="AC285" s="281"/>
      <c r="AD285" s="281"/>
      <c r="AE285" s="281"/>
      <c r="AF285" s="281"/>
      <c r="AG285" s="281"/>
      <c r="AH285" s="281"/>
      <c r="AI285" s="281"/>
      <c r="AJ285" s="283">
        <f t="shared" si="108"/>
        <v>0</v>
      </c>
      <c r="AK285" s="283">
        <v>0</v>
      </c>
    </row>
    <row r="286" s="232" customFormat="1" customHeight="1" spans="1:37">
      <c r="A286" s="402"/>
      <c r="B286" s="403"/>
      <c r="C286" s="404" t="str">
        <f>IF($B286="","",IFERROR(VLOOKUP($B286,#REF!,2,0),IFERROR(VLOOKUP($B286,#REF!,2,0),"")))</f>
        <v/>
      </c>
      <c r="D286" s="405" t="str">
        <f>IF($B286="","",IFERROR(VLOOKUP($B286,#REF!,3,0),IFERROR(VLOOKUP($B286,#REF!,3,0),"")))</f>
        <v/>
      </c>
      <c r="E286" s="406"/>
      <c r="F286" s="407" t="str">
        <f>IF($B286="","",IFERROR(VLOOKUP($B286,#REF!,4,0),IFERROR(VLOOKUP($B286,#REF!,6,0),"")))</f>
        <v/>
      </c>
      <c r="G286" s="407" t="str">
        <f>IF($B286="","",IFERROR(VLOOKUP($B286,#REF!,5,0),IFERROR(VLOOKUP($B286,#REF!,7,0),"")))</f>
        <v/>
      </c>
      <c r="H286" s="407" t="str">
        <f t="shared" si="111"/>
        <v/>
      </c>
      <c r="I286" s="407" t="str">
        <f t="shared" si="113"/>
        <v/>
      </c>
      <c r="J286" s="407" t="str">
        <f t="shared" si="114"/>
        <v/>
      </c>
      <c r="K286" s="407" t="str">
        <f t="shared" si="109"/>
        <v/>
      </c>
      <c r="L286" s="407"/>
      <c r="M286" s="281"/>
      <c r="N286" s="366"/>
      <c r="O286" s="367" t="str">
        <f t="shared" si="115"/>
        <v/>
      </c>
      <c r="P286" s="366"/>
      <c r="Q286" s="395" t="str">
        <f t="shared" si="116"/>
        <v/>
      </c>
      <c r="R286" s="366"/>
      <c r="S286" s="396" t="str">
        <f t="shared" si="117"/>
        <v/>
      </c>
      <c r="T286" s="397">
        <f ca="1">SUMIF($N$8:S$9,"QUANT.",N286:S286)</f>
        <v>0</v>
      </c>
      <c r="U286" s="398">
        <f ca="1" t="shared" si="110"/>
        <v>0</v>
      </c>
      <c r="V286" s="399" t="str">
        <f ca="1" t="shared" si="112"/>
        <v/>
      </c>
      <c r="W286" s="400">
        <f ca="1" t="shared" si="118"/>
        <v>0</v>
      </c>
      <c r="X286" s="400" t="e">
        <f ca="1" t="shared" si="119"/>
        <v>#VALUE!</v>
      </c>
      <c r="Y286" s="281"/>
      <c r="Z286" s="281"/>
      <c r="AA286" s="281"/>
      <c r="AB286" s="281"/>
      <c r="AC286" s="281"/>
      <c r="AD286" s="281"/>
      <c r="AE286" s="281"/>
      <c r="AF286" s="281"/>
      <c r="AG286" s="281"/>
      <c r="AH286" s="281"/>
      <c r="AI286" s="281"/>
      <c r="AJ286" s="283">
        <f t="shared" si="108"/>
        <v>0</v>
      </c>
      <c r="AK286" s="283">
        <v>0</v>
      </c>
    </row>
    <row r="287" s="232" customFormat="1" customHeight="1" spans="1:37">
      <c r="A287" s="402"/>
      <c r="B287" s="403"/>
      <c r="C287" s="404" t="str">
        <f>IF($B287="","",IFERROR(VLOOKUP($B287,#REF!,2,0),IFERROR(VLOOKUP($B287,#REF!,2,0),"")))</f>
        <v/>
      </c>
      <c r="D287" s="405" t="str">
        <f>IF($B287="","",IFERROR(VLOOKUP($B287,#REF!,3,0),IFERROR(VLOOKUP($B287,#REF!,3,0),"")))</f>
        <v/>
      </c>
      <c r="E287" s="406"/>
      <c r="F287" s="407" t="str">
        <f>IF($B287="","",IFERROR(VLOOKUP($B287,#REF!,4,0),IFERROR(VLOOKUP($B287,#REF!,6,0),"")))</f>
        <v/>
      </c>
      <c r="G287" s="407" t="str">
        <f>IF($B287="","",IFERROR(VLOOKUP($B287,#REF!,5,0),IFERROR(VLOOKUP($B287,#REF!,7,0),"")))</f>
        <v/>
      </c>
      <c r="H287" s="407" t="str">
        <f t="shared" si="111"/>
        <v/>
      </c>
      <c r="I287" s="407" t="str">
        <f t="shared" si="113"/>
        <v/>
      </c>
      <c r="J287" s="407" t="str">
        <f t="shared" si="114"/>
        <v/>
      </c>
      <c r="K287" s="407" t="str">
        <f t="shared" si="109"/>
        <v/>
      </c>
      <c r="L287" s="407"/>
      <c r="M287" s="281"/>
      <c r="N287" s="366"/>
      <c r="O287" s="367" t="str">
        <f t="shared" si="115"/>
        <v/>
      </c>
      <c r="P287" s="366"/>
      <c r="Q287" s="395" t="str">
        <f t="shared" si="116"/>
        <v/>
      </c>
      <c r="R287" s="366"/>
      <c r="S287" s="396" t="str">
        <f t="shared" si="117"/>
        <v/>
      </c>
      <c r="T287" s="397">
        <f ca="1">SUMIF($N$8:S$9,"QUANT.",N287:S287)</f>
        <v>0</v>
      </c>
      <c r="U287" s="398">
        <f ca="1" t="shared" si="110"/>
        <v>0</v>
      </c>
      <c r="V287" s="399" t="str">
        <f ca="1" t="shared" si="112"/>
        <v/>
      </c>
      <c r="W287" s="400">
        <f ca="1" t="shared" si="118"/>
        <v>0</v>
      </c>
      <c r="X287" s="400" t="e">
        <f ca="1" t="shared" si="119"/>
        <v>#VALUE!</v>
      </c>
      <c r="Y287" s="281"/>
      <c r="Z287" s="281"/>
      <c r="AA287" s="281"/>
      <c r="AB287" s="281"/>
      <c r="AC287" s="281"/>
      <c r="AD287" s="281"/>
      <c r="AE287" s="281"/>
      <c r="AF287" s="281"/>
      <c r="AG287" s="281"/>
      <c r="AH287" s="281"/>
      <c r="AI287" s="281"/>
      <c r="AJ287" s="283">
        <f t="shared" si="108"/>
        <v>0</v>
      </c>
      <c r="AK287" s="283">
        <v>0</v>
      </c>
    </row>
    <row r="288" s="232" customFormat="1" customHeight="1" spans="1:37">
      <c r="A288" s="402"/>
      <c r="B288" s="403"/>
      <c r="C288" s="404" t="str">
        <f>IF($B288="","",IFERROR(VLOOKUP($B288,#REF!,2,0),IFERROR(VLOOKUP($B288,#REF!,2,0),"")))</f>
        <v/>
      </c>
      <c r="D288" s="405" t="str">
        <f>IF($B288="","",IFERROR(VLOOKUP($B288,#REF!,3,0),IFERROR(VLOOKUP($B288,#REF!,3,0),"")))</f>
        <v/>
      </c>
      <c r="E288" s="406"/>
      <c r="F288" s="407" t="str">
        <f>IF($B288="","",IFERROR(VLOOKUP($B288,#REF!,4,0),IFERROR(VLOOKUP($B288,#REF!,6,0),"")))</f>
        <v/>
      </c>
      <c r="G288" s="407" t="str">
        <f>IF($B288="","",IFERROR(VLOOKUP($B288,#REF!,5,0),IFERROR(VLOOKUP($B288,#REF!,7,0),"")))</f>
        <v/>
      </c>
      <c r="H288" s="407" t="str">
        <f t="shared" si="111"/>
        <v/>
      </c>
      <c r="I288" s="407" t="str">
        <f t="shared" si="113"/>
        <v/>
      </c>
      <c r="J288" s="407" t="str">
        <f t="shared" si="114"/>
        <v/>
      </c>
      <c r="K288" s="407" t="str">
        <f t="shared" si="109"/>
        <v/>
      </c>
      <c r="L288" s="407"/>
      <c r="M288" s="281"/>
      <c r="N288" s="366"/>
      <c r="O288" s="367" t="str">
        <f t="shared" si="115"/>
        <v/>
      </c>
      <c r="P288" s="366"/>
      <c r="Q288" s="395" t="str">
        <f t="shared" si="116"/>
        <v/>
      </c>
      <c r="R288" s="366"/>
      <c r="S288" s="396" t="str">
        <f t="shared" si="117"/>
        <v/>
      </c>
      <c r="T288" s="397">
        <f ca="1">SUMIF($N$8:S$9,"QUANT.",N288:S288)</f>
        <v>0</v>
      </c>
      <c r="U288" s="398">
        <f ca="1" t="shared" si="110"/>
        <v>0</v>
      </c>
      <c r="V288" s="399" t="str">
        <f ca="1" t="shared" si="112"/>
        <v/>
      </c>
      <c r="W288" s="400">
        <f ca="1" t="shared" si="118"/>
        <v>0</v>
      </c>
      <c r="X288" s="400" t="e">
        <f ca="1" t="shared" si="119"/>
        <v>#VALUE!</v>
      </c>
      <c r="Y288" s="281"/>
      <c r="Z288" s="281"/>
      <c r="AA288" s="281"/>
      <c r="AB288" s="281"/>
      <c r="AC288" s="281"/>
      <c r="AD288" s="281"/>
      <c r="AE288" s="281"/>
      <c r="AF288" s="281"/>
      <c r="AG288" s="281"/>
      <c r="AH288" s="281"/>
      <c r="AI288" s="281"/>
      <c r="AJ288" s="283">
        <f t="shared" si="108"/>
        <v>0</v>
      </c>
      <c r="AK288" s="283">
        <v>0</v>
      </c>
    </row>
    <row r="289" s="232" customFormat="1" customHeight="1" spans="1:37">
      <c r="A289" s="402"/>
      <c r="B289" s="403"/>
      <c r="C289" s="404" t="str">
        <f>IF($B289="","",IFERROR(VLOOKUP($B289,#REF!,2,0),IFERROR(VLOOKUP($B289,#REF!,2,0),"")))</f>
        <v/>
      </c>
      <c r="D289" s="405" t="str">
        <f>IF($B289="","",IFERROR(VLOOKUP($B289,#REF!,3,0),IFERROR(VLOOKUP($B289,#REF!,3,0),"")))</f>
        <v/>
      </c>
      <c r="E289" s="406"/>
      <c r="F289" s="407" t="str">
        <f>IF($B289="","",IFERROR(VLOOKUP($B289,#REF!,4,0),IFERROR(VLOOKUP($B289,#REF!,6,0),"")))</f>
        <v/>
      </c>
      <c r="G289" s="407" t="str">
        <f>IF($B289="","",IFERROR(VLOOKUP($B289,#REF!,5,0),IFERROR(VLOOKUP($B289,#REF!,7,0),"")))</f>
        <v/>
      </c>
      <c r="H289" s="407" t="str">
        <f t="shared" si="111"/>
        <v/>
      </c>
      <c r="I289" s="407" t="str">
        <f t="shared" si="113"/>
        <v/>
      </c>
      <c r="J289" s="407" t="str">
        <f t="shared" si="114"/>
        <v/>
      </c>
      <c r="K289" s="407" t="str">
        <f t="shared" si="109"/>
        <v/>
      </c>
      <c r="L289" s="407"/>
      <c r="M289" s="281"/>
      <c r="N289" s="366"/>
      <c r="O289" s="367" t="str">
        <f t="shared" si="115"/>
        <v/>
      </c>
      <c r="P289" s="366"/>
      <c r="Q289" s="395" t="str">
        <f t="shared" si="116"/>
        <v/>
      </c>
      <c r="R289" s="366"/>
      <c r="S289" s="396" t="str">
        <f t="shared" si="117"/>
        <v/>
      </c>
      <c r="T289" s="397">
        <f ca="1">SUMIF($N$8:S$9,"QUANT.",N289:S289)</f>
        <v>0</v>
      </c>
      <c r="U289" s="398">
        <f ca="1" t="shared" si="110"/>
        <v>0</v>
      </c>
      <c r="V289" s="399" t="str">
        <f ca="1" t="shared" si="112"/>
        <v/>
      </c>
      <c r="W289" s="400">
        <f ca="1" t="shared" si="118"/>
        <v>0</v>
      </c>
      <c r="X289" s="400" t="e">
        <f ca="1" t="shared" si="119"/>
        <v>#VALUE!</v>
      </c>
      <c r="Y289" s="281"/>
      <c r="Z289" s="281"/>
      <c r="AA289" s="281"/>
      <c r="AB289" s="281"/>
      <c r="AC289" s="281"/>
      <c r="AD289" s="281"/>
      <c r="AE289" s="281"/>
      <c r="AF289" s="281"/>
      <c r="AG289" s="281"/>
      <c r="AH289" s="281"/>
      <c r="AI289" s="281"/>
      <c r="AJ289" s="283">
        <f t="shared" si="108"/>
        <v>0</v>
      </c>
      <c r="AK289" s="283">
        <v>0</v>
      </c>
    </row>
    <row r="290" s="232" customFormat="1" customHeight="1" spans="1:37">
      <c r="A290" s="402"/>
      <c r="B290" s="403"/>
      <c r="C290" s="404" t="str">
        <f>IF($B290="","",IFERROR(VLOOKUP($B290,#REF!,2,0),IFERROR(VLOOKUP($B290,#REF!,2,0),"")))</f>
        <v/>
      </c>
      <c r="D290" s="405" t="str">
        <f>IF($B290="","",IFERROR(VLOOKUP($B290,#REF!,3,0),IFERROR(VLOOKUP($B290,#REF!,3,0),"")))</f>
        <v/>
      </c>
      <c r="E290" s="406"/>
      <c r="F290" s="407" t="str">
        <f>IF($B290="","",IFERROR(VLOOKUP($B290,#REF!,4,0),IFERROR(VLOOKUP($B290,#REF!,6,0),"")))</f>
        <v/>
      </c>
      <c r="G290" s="407" t="str">
        <f>IF($B290="","",IFERROR(VLOOKUP($B290,#REF!,5,0),IFERROR(VLOOKUP($B290,#REF!,7,0),"")))</f>
        <v/>
      </c>
      <c r="H290" s="407" t="str">
        <f t="shared" si="111"/>
        <v/>
      </c>
      <c r="I290" s="407" t="str">
        <f t="shared" si="113"/>
        <v/>
      </c>
      <c r="J290" s="407" t="str">
        <f t="shared" si="114"/>
        <v/>
      </c>
      <c r="K290" s="407" t="str">
        <f t="shared" si="109"/>
        <v/>
      </c>
      <c r="L290" s="407"/>
      <c r="M290" s="281"/>
      <c r="N290" s="366"/>
      <c r="O290" s="367" t="str">
        <f t="shared" si="115"/>
        <v/>
      </c>
      <c r="P290" s="366"/>
      <c r="Q290" s="395" t="str">
        <f t="shared" si="116"/>
        <v/>
      </c>
      <c r="R290" s="366"/>
      <c r="S290" s="396" t="str">
        <f t="shared" si="117"/>
        <v/>
      </c>
      <c r="T290" s="397">
        <f ca="1">SUMIF($N$8:S$9,"QUANT.",N290:S290)</f>
        <v>0</v>
      </c>
      <c r="U290" s="398">
        <f ca="1" t="shared" si="110"/>
        <v>0</v>
      </c>
      <c r="V290" s="399" t="str">
        <f ca="1" t="shared" si="112"/>
        <v/>
      </c>
      <c r="W290" s="400">
        <f ca="1" t="shared" si="118"/>
        <v>0</v>
      </c>
      <c r="X290" s="400" t="e">
        <f ca="1" t="shared" si="119"/>
        <v>#VALUE!</v>
      </c>
      <c r="Y290" s="281"/>
      <c r="Z290" s="281"/>
      <c r="AA290" s="281"/>
      <c r="AB290" s="281"/>
      <c r="AC290" s="281"/>
      <c r="AD290" s="281"/>
      <c r="AE290" s="281"/>
      <c r="AF290" s="281"/>
      <c r="AG290" s="281"/>
      <c r="AH290" s="281"/>
      <c r="AI290" s="281"/>
      <c r="AJ290" s="283">
        <f t="shared" si="108"/>
        <v>0</v>
      </c>
      <c r="AK290" s="283">
        <v>0</v>
      </c>
    </row>
    <row r="291" s="232" customFormat="1" customHeight="1" spans="1:37">
      <c r="A291" s="402"/>
      <c r="B291" s="403"/>
      <c r="C291" s="404" t="str">
        <f>IF($B291="","",IFERROR(VLOOKUP($B291,#REF!,2,0),IFERROR(VLOOKUP($B291,#REF!,2,0),"")))</f>
        <v/>
      </c>
      <c r="D291" s="405" t="str">
        <f>IF($B291="","",IFERROR(VLOOKUP($B291,#REF!,3,0),IFERROR(VLOOKUP($B291,#REF!,3,0),"")))</f>
        <v/>
      </c>
      <c r="E291" s="406"/>
      <c r="F291" s="407" t="str">
        <f>IF($B291="","",IFERROR(VLOOKUP($B291,#REF!,4,0),IFERROR(VLOOKUP($B291,#REF!,6,0),"")))</f>
        <v/>
      </c>
      <c r="G291" s="407" t="str">
        <f>IF($B291="","",IFERROR(VLOOKUP($B291,#REF!,5,0),IFERROR(VLOOKUP($B291,#REF!,7,0),"")))</f>
        <v/>
      </c>
      <c r="H291" s="407" t="str">
        <f t="shared" si="111"/>
        <v/>
      </c>
      <c r="I291" s="407" t="str">
        <f t="shared" si="113"/>
        <v/>
      </c>
      <c r="J291" s="407" t="str">
        <f t="shared" si="114"/>
        <v/>
      </c>
      <c r="K291" s="407" t="str">
        <f t="shared" si="109"/>
        <v/>
      </c>
      <c r="L291" s="407"/>
      <c r="M291" s="281"/>
      <c r="N291" s="366"/>
      <c r="O291" s="367" t="str">
        <f t="shared" si="115"/>
        <v/>
      </c>
      <c r="P291" s="366"/>
      <c r="Q291" s="395" t="str">
        <f t="shared" si="116"/>
        <v/>
      </c>
      <c r="R291" s="366"/>
      <c r="S291" s="396" t="str">
        <f t="shared" si="117"/>
        <v/>
      </c>
      <c r="T291" s="397">
        <f ca="1">SUMIF($N$8:S$9,"QUANT.",N291:S291)</f>
        <v>0</v>
      </c>
      <c r="U291" s="398">
        <f ca="1" t="shared" si="110"/>
        <v>0</v>
      </c>
      <c r="V291" s="399" t="str">
        <f ca="1" t="shared" si="112"/>
        <v/>
      </c>
      <c r="W291" s="400">
        <f ca="1" t="shared" si="118"/>
        <v>0</v>
      </c>
      <c r="X291" s="400" t="e">
        <f ca="1" t="shared" si="119"/>
        <v>#VALUE!</v>
      </c>
      <c r="Y291" s="281"/>
      <c r="Z291" s="281"/>
      <c r="AA291" s="281"/>
      <c r="AB291" s="281"/>
      <c r="AC291" s="281"/>
      <c r="AD291" s="281"/>
      <c r="AE291" s="281"/>
      <c r="AF291" s="281"/>
      <c r="AG291" s="281"/>
      <c r="AH291" s="281"/>
      <c r="AI291" s="281"/>
      <c r="AJ291" s="283">
        <f t="shared" si="108"/>
        <v>0</v>
      </c>
      <c r="AK291" s="283">
        <v>0</v>
      </c>
    </row>
    <row r="292" s="232" customFormat="1" customHeight="1" spans="1:37">
      <c r="A292" s="402"/>
      <c r="B292" s="403"/>
      <c r="C292" s="404" t="str">
        <f>IF($B292="","",IFERROR(VLOOKUP($B292,#REF!,2,0),IFERROR(VLOOKUP($B292,#REF!,2,0),"")))</f>
        <v/>
      </c>
      <c r="D292" s="405" t="str">
        <f>IF($B292="","",IFERROR(VLOOKUP($B292,#REF!,3,0),IFERROR(VLOOKUP($B292,#REF!,3,0),"")))</f>
        <v/>
      </c>
      <c r="E292" s="406"/>
      <c r="F292" s="407" t="str">
        <f>IF($B292="","",IFERROR(VLOOKUP($B292,#REF!,4,0),IFERROR(VLOOKUP($B292,#REF!,6,0),"")))</f>
        <v/>
      </c>
      <c r="G292" s="407" t="str">
        <f>IF($B292="","",IFERROR(VLOOKUP($B292,#REF!,5,0),IFERROR(VLOOKUP($B292,#REF!,7,0),"")))</f>
        <v/>
      </c>
      <c r="H292" s="407" t="str">
        <f t="shared" si="111"/>
        <v/>
      </c>
      <c r="I292" s="407" t="str">
        <f t="shared" si="113"/>
        <v/>
      </c>
      <c r="J292" s="407" t="str">
        <f t="shared" si="114"/>
        <v/>
      </c>
      <c r="K292" s="407" t="str">
        <f t="shared" si="109"/>
        <v/>
      </c>
      <c r="L292" s="407"/>
      <c r="M292" s="281"/>
      <c r="N292" s="366"/>
      <c r="O292" s="367" t="str">
        <f t="shared" si="115"/>
        <v/>
      </c>
      <c r="P292" s="366"/>
      <c r="Q292" s="395" t="str">
        <f t="shared" si="116"/>
        <v/>
      </c>
      <c r="R292" s="366"/>
      <c r="S292" s="396" t="str">
        <f t="shared" si="117"/>
        <v/>
      </c>
      <c r="T292" s="397">
        <f ca="1">SUMIF($N$8:S$9,"QUANT.",N292:S292)</f>
        <v>0</v>
      </c>
      <c r="U292" s="398">
        <f ca="1" t="shared" si="110"/>
        <v>0</v>
      </c>
      <c r="V292" s="399" t="str">
        <f ca="1" t="shared" si="112"/>
        <v/>
      </c>
      <c r="W292" s="400">
        <f ca="1" t="shared" si="118"/>
        <v>0</v>
      </c>
      <c r="X292" s="400" t="e">
        <f ca="1" t="shared" si="119"/>
        <v>#VALUE!</v>
      </c>
      <c r="Y292" s="281"/>
      <c r="Z292" s="281"/>
      <c r="AA292" s="281"/>
      <c r="AB292" s="281"/>
      <c r="AC292" s="281"/>
      <c r="AD292" s="281"/>
      <c r="AE292" s="281"/>
      <c r="AF292" s="281"/>
      <c r="AG292" s="281"/>
      <c r="AH292" s="281"/>
      <c r="AI292" s="281"/>
      <c r="AJ292" s="283">
        <f t="shared" si="108"/>
        <v>0</v>
      </c>
      <c r="AK292" s="283">
        <v>0</v>
      </c>
    </row>
    <row r="293" s="232" customFormat="1" customHeight="1" spans="1:37">
      <c r="A293" s="402"/>
      <c r="B293" s="403"/>
      <c r="C293" s="404" t="str">
        <f>IF($B293="","",IFERROR(VLOOKUP($B293,#REF!,2,0),IFERROR(VLOOKUP($B293,#REF!,2,0),"")))</f>
        <v/>
      </c>
      <c r="D293" s="405" t="str">
        <f>IF($B293="","",IFERROR(VLOOKUP($B293,#REF!,3,0),IFERROR(VLOOKUP($B293,#REF!,3,0),"")))</f>
        <v/>
      </c>
      <c r="E293" s="406"/>
      <c r="F293" s="407" t="str">
        <f>IF($B293="","",IFERROR(VLOOKUP($B293,#REF!,4,0),IFERROR(VLOOKUP($B293,#REF!,6,0),"")))</f>
        <v/>
      </c>
      <c r="G293" s="407" t="str">
        <f>IF($B293="","",IFERROR(VLOOKUP($B293,#REF!,5,0),IFERROR(VLOOKUP($B293,#REF!,7,0),"")))</f>
        <v/>
      </c>
      <c r="H293" s="407" t="str">
        <f t="shared" si="111"/>
        <v/>
      </c>
      <c r="I293" s="407" t="str">
        <f t="shared" si="113"/>
        <v/>
      </c>
      <c r="J293" s="407" t="str">
        <f t="shared" si="114"/>
        <v/>
      </c>
      <c r="K293" s="407" t="str">
        <f t="shared" si="109"/>
        <v/>
      </c>
      <c r="L293" s="407"/>
      <c r="M293" s="281"/>
      <c r="N293" s="366"/>
      <c r="O293" s="367" t="str">
        <f t="shared" si="115"/>
        <v/>
      </c>
      <c r="P293" s="366"/>
      <c r="Q293" s="395" t="str">
        <f t="shared" si="116"/>
        <v/>
      </c>
      <c r="R293" s="366"/>
      <c r="S293" s="396" t="str">
        <f t="shared" si="117"/>
        <v/>
      </c>
      <c r="T293" s="397">
        <f ca="1">SUMIF($N$8:S$9,"QUANT.",N293:S293)</f>
        <v>0</v>
      </c>
      <c r="U293" s="398">
        <f ca="1" t="shared" si="110"/>
        <v>0</v>
      </c>
      <c r="V293" s="399" t="str">
        <f ca="1" t="shared" si="112"/>
        <v/>
      </c>
      <c r="W293" s="400">
        <f ca="1" t="shared" si="118"/>
        <v>0</v>
      </c>
      <c r="X293" s="400" t="e">
        <f ca="1" t="shared" si="119"/>
        <v>#VALUE!</v>
      </c>
      <c r="Y293" s="281"/>
      <c r="Z293" s="281"/>
      <c r="AA293" s="281"/>
      <c r="AB293" s="281"/>
      <c r="AC293" s="281"/>
      <c r="AD293" s="281"/>
      <c r="AE293" s="281"/>
      <c r="AF293" s="281"/>
      <c r="AG293" s="281"/>
      <c r="AH293" s="281"/>
      <c r="AI293" s="281"/>
      <c r="AJ293" s="283">
        <f t="shared" si="108"/>
        <v>0</v>
      </c>
      <c r="AK293" s="283">
        <v>0</v>
      </c>
    </row>
    <row r="294" s="232" customFormat="1" customHeight="1" spans="1:37">
      <c r="A294" s="402"/>
      <c r="B294" s="403"/>
      <c r="C294" s="404" t="str">
        <f>IF($B294="","",IFERROR(VLOOKUP($B294,#REF!,2,0),IFERROR(VLOOKUP($B294,#REF!,2,0),"")))</f>
        <v/>
      </c>
      <c r="D294" s="405" t="str">
        <f>IF($B294="","",IFERROR(VLOOKUP($B294,#REF!,3,0),IFERROR(VLOOKUP($B294,#REF!,3,0),"")))</f>
        <v/>
      </c>
      <c r="E294" s="406"/>
      <c r="F294" s="407" t="str">
        <f>IF($B294="","",IFERROR(VLOOKUP($B294,#REF!,4,0),IFERROR(VLOOKUP($B294,#REF!,6,0),"")))</f>
        <v/>
      </c>
      <c r="G294" s="407" t="str">
        <f>IF($B294="","",IFERROR(VLOOKUP($B294,#REF!,5,0),IFERROR(VLOOKUP($B294,#REF!,7,0),"")))</f>
        <v/>
      </c>
      <c r="H294" s="407" t="str">
        <f t="shared" si="111"/>
        <v/>
      </c>
      <c r="I294" s="407" t="str">
        <f t="shared" si="113"/>
        <v/>
      </c>
      <c r="J294" s="407" t="str">
        <f t="shared" si="114"/>
        <v/>
      </c>
      <c r="K294" s="407" t="str">
        <f t="shared" si="109"/>
        <v/>
      </c>
      <c r="L294" s="407"/>
      <c r="M294" s="281"/>
      <c r="N294" s="366"/>
      <c r="O294" s="367" t="str">
        <f t="shared" si="115"/>
        <v/>
      </c>
      <c r="P294" s="366"/>
      <c r="Q294" s="395" t="str">
        <f t="shared" si="116"/>
        <v/>
      </c>
      <c r="R294" s="366"/>
      <c r="S294" s="396" t="str">
        <f t="shared" si="117"/>
        <v/>
      </c>
      <c r="T294" s="397">
        <f ca="1">SUMIF($N$8:S$9,"QUANT.",N294:S294)</f>
        <v>0</v>
      </c>
      <c r="U294" s="398">
        <f ca="1" t="shared" si="110"/>
        <v>0</v>
      </c>
      <c r="V294" s="399" t="str">
        <f ca="1" t="shared" si="112"/>
        <v/>
      </c>
      <c r="W294" s="400">
        <f ca="1" t="shared" si="118"/>
        <v>0</v>
      </c>
      <c r="X294" s="400" t="e">
        <f ca="1" t="shared" si="119"/>
        <v>#VALUE!</v>
      </c>
      <c r="Y294" s="281"/>
      <c r="Z294" s="281"/>
      <c r="AA294" s="281"/>
      <c r="AB294" s="281"/>
      <c r="AC294" s="281"/>
      <c r="AD294" s="281"/>
      <c r="AE294" s="281"/>
      <c r="AF294" s="281"/>
      <c r="AG294" s="281"/>
      <c r="AH294" s="281"/>
      <c r="AI294" s="281"/>
      <c r="AJ294" s="283">
        <f t="shared" si="108"/>
        <v>0</v>
      </c>
      <c r="AK294" s="283">
        <v>0</v>
      </c>
    </row>
    <row r="295" s="232" customFormat="1" customHeight="1" spans="1:37">
      <c r="A295" s="402"/>
      <c r="B295" s="403"/>
      <c r="C295" s="404" t="str">
        <f>IF($B295="","",IFERROR(VLOOKUP($B295,#REF!,2,0),IFERROR(VLOOKUP($B295,#REF!,2,0),"")))</f>
        <v/>
      </c>
      <c r="D295" s="405" t="str">
        <f>IF($B295="","",IFERROR(VLOOKUP($B295,#REF!,3,0),IFERROR(VLOOKUP($B295,#REF!,3,0),"")))</f>
        <v/>
      </c>
      <c r="E295" s="406"/>
      <c r="F295" s="407" t="str">
        <f>IF($B295="","",IFERROR(VLOOKUP($B295,#REF!,4,0),IFERROR(VLOOKUP($B295,#REF!,6,0),"")))</f>
        <v/>
      </c>
      <c r="G295" s="407" t="str">
        <f>IF($B295="","",IFERROR(VLOOKUP($B295,#REF!,5,0),IFERROR(VLOOKUP($B295,#REF!,7,0),"")))</f>
        <v/>
      </c>
      <c r="H295" s="407" t="str">
        <f t="shared" si="111"/>
        <v/>
      </c>
      <c r="I295" s="407" t="str">
        <f t="shared" si="113"/>
        <v/>
      </c>
      <c r="J295" s="407" t="str">
        <f t="shared" si="114"/>
        <v/>
      </c>
      <c r="K295" s="407" t="str">
        <f t="shared" si="109"/>
        <v/>
      </c>
      <c r="L295" s="407"/>
      <c r="M295" s="281"/>
      <c r="N295" s="366"/>
      <c r="O295" s="367" t="str">
        <f t="shared" si="115"/>
        <v/>
      </c>
      <c r="P295" s="366"/>
      <c r="Q295" s="395" t="str">
        <f t="shared" si="116"/>
        <v/>
      </c>
      <c r="R295" s="366"/>
      <c r="S295" s="396" t="str">
        <f t="shared" si="117"/>
        <v/>
      </c>
      <c r="T295" s="397">
        <f ca="1">SUMIF($N$8:S$9,"QUANT.",N295:S295)</f>
        <v>0</v>
      </c>
      <c r="U295" s="398">
        <f ca="1" t="shared" si="110"/>
        <v>0</v>
      </c>
      <c r="V295" s="399" t="str">
        <f ca="1" t="shared" si="112"/>
        <v/>
      </c>
      <c r="W295" s="400">
        <f ca="1" t="shared" si="118"/>
        <v>0</v>
      </c>
      <c r="X295" s="400" t="e">
        <f ca="1" t="shared" si="119"/>
        <v>#VALUE!</v>
      </c>
      <c r="Y295" s="281"/>
      <c r="Z295" s="281"/>
      <c r="AA295" s="281"/>
      <c r="AB295" s="281"/>
      <c r="AC295" s="281"/>
      <c r="AD295" s="281"/>
      <c r="AE295" s="281"/>
      <c r="AF295" s="281"/>
      <c r="AG295" s="281"/>
      <c r="AH295" s="281"/>
      <c r="AI295" s="281"/>
      <c r="AJ295" s="283">
        <f t="shared" si="108"/>
        <v>0</v>
      </c>
      <c r="AK295" s="283">
        <v>0</v>
      </c>
    </row>
    <row r="296" s="232" customFormat="1" customHeight="1" spans="1:37">
      <c r="A296" s="402"/>
      <c r="B296" s="403"/>
      <c r="C296" s="404" t="str">
        <f>IF($B296="","",IFERROR(VLOOKUP($B296,#REF!,2,0),IFERROR(VLOOKUP($B296,#REF!,2,0),"")))</f>
        <v/>
      </c>
      <c r="D296" s="405" t="str">
        <f>IF($B296="","",IFERROR(VLOOKUP($B296,#REF!,3,0),IFERROR(VLOOKUP($B296,#REF!,3,0),"")))</f>
        <v/>
      </c>
      <c r="E296" s="406"/>
      <c r="F296" s="407" t="str">
        <f>IF($B296="","",IFERROR(VLOOKUP($B296,#REF!,4,0),IFERROR(VLOOKUP($B296,#REF!,6,0),"")))</f>
        <v/>
      </c>
      <c r="G296" s="407" t="str">
        <f>IF($B296="","",IFERROR(VLOOKUP($B296,#REF!,5,0),IFERROR(VLOOKUP($B296,#REF!,7,0),"")))</f>
        <v/>
      </c>
      <c r="H296" s="407" t="str">
        <f t="shared" si="111"/>
        <v/>
      </c>
      <c r="I296" s="407" t="str">
        <f t="shared" si="113"/>
        <v/>
      </c>
      <c r="J296" s="407" t="str">
        <f t="shared" si="114"/>
        <v/>
      </c>
      <c r="K296" s="407" t="str">
        <f t="shared" si="109"/>
        <v/>
      </c>
      <c r="L296" s="407"/>
      <c r="M296" s="281"/>
      <c r="N296" s="366"/>
      <c r="O296" s="367" t="str">
        <f t="shared" si="115"/>
        <v/>
      </c>
      <c r="P296" s="366"/>
      <c r="Q296" s="395" t="str">
        <f t="shared" si="116"/>
        <v/>
      </c>
      <c r="R296" s="366"/>
      <c r="S296" s="396" t="str">
        <f t="shared" si="117"/>
        <v/>
      </c>
      <c r="T296" s="397">
        <f ca="1">SUMIF($N$8:S$9,"QUANT.",N296:S296)</f>
        <v>0</v>
      </c>
      <c r="U296" s="398">
        <f ca="1" t="shared" si="110"/>
        <v>0</v>
      </c>
      <c r="V296" s="399" t="str">
        <f ca="1" t="shared" si="112"/>
        <v/>
      </c>
      <c r="W296" s="400">
        <f ca="1" t="shared" si="118"/>
        <v>0</v>
      </c>
      <c r="X296" s="400" t="e">
        <f ca="1" t="shared" si="119"/>
        <v>#VALUE!</v>
      </c>
      <c r="Y296" s="281"/>
      <c r="Z296" s="281"/>
      <c r="AA296" s="281"/>
      <c r="AB296" s="281"/>
      <c r="AC296" s="281"/>
      <c r="AD296" s="281"/>
      <c r="AE296" s="281"/>
      <c r="AF296" s="281"/>
      <c r="AG296" s="281"/>
      <c r="AH296" s="281"/>
      <c r="AI296" s="281"/>
      <c r="AJ296" s="283">
        <f t="shared" si="108"/>
        <v>0</v>
      </c>
      <c r="AK296" s="283">
        <v>0</v>
      </c>
    </row>
    <row r="297" s="232" customFormat="1" customHeight="1" spans="1:37">
      <c r="A297" s="402"/>
      <c r="B297" s="403"/>
      <c r="C297" s="404" t="str">
        <f>IF($B297="","",IFERROR(VLOOKUP($B297,#REF!,2,0),IFERROR(VLOOKUP($B297,#REF!,2,0),"")))</f>
        <v/>
      </c>
      <c r="D297" s="405" t="str">
        <f>IF($B297="","",IFERROR(VLOOKUP($B297,#REF!,3,0),IFERROR(VLOOKUP($B297,#REF!,3,0),"")))</f>
        <v/>
      </c>
      <c r="E297" s="406"/>
      <c r="F297" s="407" t="str">
        <f>IF($B297="","",IFERROR(VLOOKUP($B297,#REF!,4,0),IFERROR(VLOOKUP($B297,#REF!,6,0),"")))</f>
        <v/>
      </c>
      <c r="G297" s="407" t="str">
        <f>IF($B297="","",IFERROR(VLOOKUP($B297,#REF!,5,0),IFERROR(VLOOKUP($B297,#REF!,7,0),"")))</f>
        <v/>
      </c>
      <c r="H297" s="407" t="str">
        <f t="shared" si="111"/>
        <v/>
      </c>
      <c r="I297" s="407" t="str">
        <f t="shared" si="113"/>
        <v/>
      </c>
      <c r="J297" s="407" t="str">
        <f t="shared" si="114"/>
        <v/>
      </c>
      <c r="K297" s="407" t="str">
        <f t="shared" si="109"/>
        <v/>
      </c>
      <c r="L297" s="407"/>
      <c r="M297" s="281"/>
      <c r="N297" s="366"/>
      <c r="O297" s="367" t="str">
        <f t="shared" si="115"/>
        <v/>
      </c>
      <c r="P297" s="366"/>
      <c r="Q297" s="395" t="str">
        <f t="shared" si="116"/>
        <v/>
      </c>
      <c r="R297" s="366"/>
      <c r="S297" s="396" t="str">
        <f t="shared" si="117"/>
        <v/>
      </c>
      <c r="T297" s="397">
        <f ca="1">SUMIF($N$8:S$9,"QUANT.",N297:S297)</f>
        <v>0</v>
      </c>
      <c r="U297" s="398">
        <f ca="1" t="shared" si="110"/>
        <v>0</v>
      </c>
      <c r="V297" s="399" t="str">
        <f ca="1" t="shared" si="112"/>
        <v/>
      </c>
      <c r="W297" s="400">
        <f ca="1" t="shared" si="118"/>
        <v>0</v>
      </c>
      <c r="X297" s="400" t="e">
        <f ca="1" t="shared" si="119"/>
        <v>#VALUE!</v>
      </c>
      <c r="Y297" s="281"/>
      <c r="Z297" s="281"/>
      <c r="AA297" s="281"/>
      <c r="AB297" s="281"/>
      <c r="AC297" s="281"/>
      <c r="AD297" s="281"/>
      <c r="AE297" s="281"/>
      <c r="AF297" s="281"/>
      <c r="AG297" s="281"/>
      <c r="AH297" s="281"/>
      <c r="AI297" s="281"/>
      <c r="AJ297" s="283">
        <f t="shared" si="108"/>
        <v>0</v>
      </c>
      <c r="AK297" s="283">
        <v>0</v>
      </c>
    </row>
    <row r="298" s="232" customFormat="1" customHeight="1" spans="1:37">
      <c r="A298" s="402"/>
      <c r="B298" s="403"/>
      <c r="C298" s="404" t="str">
        <f>IF($B298="","",IFERROR(VLOOKUP($B298,#REF!,2,0),IFERROR(VLOOKUP($B298,#REF!,2,0),"")))</f>
        <v/>
      </c>
      <c r="D298" s="405" t="str">
        <f>IF($B298="","",IFERROR(VLOOKUP($B298,#REF!,3,0),IFERROR(VLOOKUP($B298,#REF!,3,0),"")))</f>
        <v/>
      </c>
      <c r="E298" s="406"/>
      <c r="F298" s="407" t="str">
        <f>IF($B298="","",IFERROR(VLOOKUP($B298,#REF!,4,0),IFERROR(VLOOKUP($B298,#REF!,6,0),"")))</f>
        <v/>
      </c>
      <c r="G298" s="407" t="str">
        <f>IF($B298="","",IFERROR(VLOOKUP($B298,#REF!,5,0),IFERROR(VLOOKUP($B298,#REF!,7,0),"")))</f>
        <v/>
      </c>
      <c r="H298" s="407" t="str">
        <f t="shared" si="111"/>
        <v/>
      </c>
      <c r="I298" s="407" t="str">
        <f t="shared" si="113"/>
        <v/>
      </c>
      <c r="J298" s="407" t="str">
        <f t="shared" si="114"/>
        <v/>
      </c>
      <c r="K298" s="407" t="str">
        <f t="shared" si="109"/>
        <v/>
      </c>
      <c r="L298" s="407"/>
      <c r="M298" s="281"/>
      <c r="N298" s="366"/>
      <c r="O298" s="367" t="str">
        <f t="shared" si="115"/>
        <v/>
      </c>
      <c r="P298" s="366"/>
      <c r="Q298" s="395" t="str">
        <f t="shared" si="116"/>
        <v/>
      </c>
      <c r="R298" s="366"/>
      <c r="S298" s="396" t="str">
        <f t="shared" si="117"/>
        <v/>
      </c>
      <c r="T298" s="397">
        <f ca="1">SUMIF($N$8:S$9,"QUANT.",N298:S298)</f>
        <v>0</v>
      </c>
      <c r="U298" s="398">
        <f ca="1" t="shared" si="110"/>
        <v>0</v>
      </c>
      <c r="V298" s="399" t="str">
        <f ca="1" t="shared" si="112"/>
        <v/>
      </c>
      <c r="W298" s="400">
        <f ca="1" t="shared" si="118"/>
        <v>0</v>
      </c>
      <c r="X298" s="400" t="e">
        <f ca="1" t="shared" si="119"/>
        <v>#VALUE!</v>
      </c>
      <c r="Y298" s="281"/>
      <c r="Z298" s="281"/>
      <c r="AA298" s="281"/>
      <c r="AB298" s="281"/>
      <c r="AC298" s="281"/>
      <c r="AD298" s="281"/>
      <c r="AE298" s="281"/>
      <c r="AF298" s="281"/>
      <c r="AG298" s="281"/>
      <c r="AH298" s="281"/>
      <c r="AI298" s="281"/>
      <c r="AJ298" s="283">
        <f t="shared" si="108"/>
        <v>0</v>
      </c>
      <c r="AK298" s="283">
        <v>0</v>
      </c>
    </row>
    <row r="299" s="232" customFormat="1" customHeight="1" spans="1:37">
      <c r="A299" s="402"/>
      <c r="B299" s="403"/>
      <c r="C299" s="404" t="str">
        <f>IF($B299="","",IFERROR(VLOOKUP($B299,#REF!,2,0),IFERROR(VLOOKUP($B299,#REF!,2,0),"")))</f>
        <v/>
      </c>
      <c r="D299" s="405" t="str">
        <f>IF($B299="","",IFERROR(VLOOKUP($B299,#REF!,3,0),IFERROR(VLOOKUP($B299,#REF!,3,0),"")))</f>
        <v/>
      </c>
      <c r="E299" s="406"/>
      <c r="F299" s="407" t="str">
        <f>IF($B299="","",IFERROR(VLOOKUP($B299,#REF!,4,0),IFERROR(VLOOKUP($B299,#REF!,6,0),"")))</f>
        <v/>
      </c>
      <c r="G299" s="407" t="str">
        <f>IF($B299="","",IFERROR(VLOOKUP($B299,#REF!,5,0),IFERROR(VLOOKUP($B299,#REF!,7,0),"")))</f>
        <v/>
      </c>
      <c r="H299" s="407" t="str">
        <f t="shared" si="111"/>
        <v/>
      </c>
      <c r="I299" s="407" t="str">
        <f t="shared" si="113"/>
        <v/>
      </c>
      <c r="J299" s="407" t="str">
        <f t="shared" si="114"/>
        <v/>
      </c>
      <c r="K299" s="407" t="str">
        <f t="shared" si="109"/>
        <v/>
      </c>
      <c r="L299" s="407"/>
      <c r="M299" s="281"/>
      <c r="N299" s="366"/>
      <c r="O299" s="367" t="str">
        <f t="shared" si="115"/>
        <v/>
      </c>
      <c r="P299" s="366"/>
      <c r="Q299" s="395" t="str">
        <f t="shared" si="116"/>
        <v/>
      </c>
      <c r="R299" s="366"/>
      <c r="S299" s="396" t="str">
        <f t="shared" si="117"/>
        <v/>
      </c>
      <c r="T299" s="397">
        <f ca="1">SUMIF($N$8:S$9,"QUANT.",N299:S299)</f>
        <v>0</v>
      </c>
      <c r="U299" s="398">
        <f ca="1" t="shared" si="110"/>
        <v>0</v>
      </c>
      <c r="V299" s="399" t="str">
        <f ca="1" t="shared" si="112"/>
        <v/>
      </c>
      <c r="W299" s="400">
        <f ca="1" t="shared" si="118"/>
        <v>0</v>
      </c>
      <c r="X299" s="400" t="e">
        <f ca="1" t="shared" si="119"/>
        <v>#VALUE!</v>
      </c>
      <c r="Y299" s="281"/>
      <c r="Z299" s="281"/>
      <c r="AA299" s="281"/>
      <c r="AB299" s="281"/>
      <c r="AC299" s="281"/>
      <c r="AD299" s="281"/>
      <c r="AE299" s="281"/>
      <c r="AF299" s="281"/>
      <c r="AG299" s="281"/>
      <c r="AH299" s="281"/>
      <c r="AI299" s="281"/>
      <c r="AJ299" s="283">
        <f t="shared" si="108"/>
        <v>0</v>
      </c>
      <c r="AK299" s="283">
        <v>0</v>
      </c>
    </row>
    <row r="300" s="232" customFormat="1" customHeight="1" spans="1:37">
      <c r="A300" s="402"/>
      <c r="B300" s="403"/>
      <c r="C300" s="404" t="str">
        <f>IF($B300="","",IFERROR(VLOOKUP($B300,#REF!,2,0),IFERROR(VLOOKUP($B300,#REF!,2,0),"")))</f>
        <v/>
      </c>
      <c r="D300" s="405" t="str">
        <f>IF($B300="","",IFERROR(VLOOKUP($B300,#REF!,3,0),IFERROR(VLOOKUP($B300,#REF!,3,0),"")))</f>
        <v/>
      </c>
      <c r="E300" s="406"/>
      <c r="F300" s="407" t="str">
        <f>IF($B300="","",IFERROR(VLOOKUP($B300,#REF!,4,0),IFERROR(VLOOKUP($B300,#REF!,6,0),"")))</f>
        <v/>
      </c>
      <c r="G300" s="407" t="str">
        <f>IF($B300="","",IFERROR(VLOOKUP($B300,#REF!,5,0),IFERROR(VLOOKUP($B300,#REF!,7,0),"")))</f>
        <v/>
      </c>
      <c r="H300" s="407" t="str">
        <f t="shared" si="111"/>
        <v/>
      </c>
      <c r="I300" s="407" t="str">
        <f t="shared" si="113"/>
        <v/>
      </c>
      <c r="J300" s="407" t="str">
        <f t="shared" si="114"/>
        <v/>
      </c>
      <c r="K300" s="407" t="str">
        <f t="shared" si="109"/>
        <v/>
      </c>
      <c r="L300" s="407"/>
      <c r="M300" s="281"/>
      <c r="N300" s="366"/>
      <c r="O300" s="367" t="str">
        <f t="shared" si="115"/>
        <v/>
      </c>
      <c r="P300" s="366"/>
      <c r="Q300" s="395" t="str">
        <f t="shared" si="116"/>
        <v/>
      </c>
      <c r="R300" s="366"/>
      <c r="S300" s="396" t="str">
        <f t="shared" si="117"/>
        <v/>
      </c>
      <c r="T300" s="397">
        <f ca="1">SUMIF($N$8:S$9,"QUANT.",N300:S300)</f>
        <v>0</v>
      </c>
      <c r="U300" s="398">
        <f ca="1" t="shared" si="110"/>
        <v>0</v>
      </c>
      <c r="V300" s="399" t="str">
        <f ca="1" t="shared" si="112"/>
        <v/>
      </c>
      <c r="W300" s="400">
        <f ca="1" t="shared" si="118"/>
        <v>0</v>
      </c>
      <c r="X300" s="400" t="e">
        <f ca="1" t="shared" si="119"/>
        <v>#VALUE!</v>
      </c>
      <c r="Y300" s="281"/>
      <c r="Z300" s="281"/>
      <c r="AA300" s="281"/>
      <c r="AB300" s="281"/>
      <c r="AC300" s="281"/>
      <c r="AD300" s="281"/>
      <c r="AE300" s="281"/>
      <c r="AF300" s="281"/>
      <c r="AG300" s="281"/>
      <c r="AH300" s="281"/>
      <c r="AI300" s="281"/>
      <c r="AJ300" s="283">
        <f t="shared" si="108"/>
        <v>0</v>
      </c>
      <c r="AK300" s="283">
        <v>0</v>
      </c>
    </row>
    <row r="301" s="232" customFormat="1" customHeight="1" spans="1:37">
      <c r="A301" s="402"/>
      <c r="B301" s="403"/>
      <c r="C301" s="404" t="str">
        <f>IF($B301="","",IFERROR(VLOOKUP($B301,#REF!,2,0),IFERROR(VLOOKUP($B301,#REF!,2,0),"")))</f>
        <v/>
      </c>
      <c r="D301" s="405" t="str">
        <f>IF($B301="","",IFERROR(VLOOKUP($B301,#REF!,3,0),IFERROR(VLOOKUP($B301,#REF!,3,0),"")))</f>
        <v/>
      </c>
      <c r="E301" s="406"/>
      <c r="F301" s="407" t="str">
        <f>IF($B301="","",IFERROR(VLOOKUP($B301,#REF!,4,0),IFERROR(VLOOKUP($B301,#REF!,6,0),"")))</f>
        <v/>
      </c>
      <c r="G301" s="407" t="str">
        <f>IF($B301="","",IFERROR(VLOOKUP($B301,#REF!,5,0),IFERROR(VLOOKUP($B301,#REF!,7,0),"")))</f>
        <v/>
      </c>
      <c r="H301" s="407" t="str">
        <f t="shared" si="111"/>
        <v/>
      </c>
      <c r="I301" s="407" t="str">
        <f t="shared" si="113"/>
        <v/>
      </c>
      <c r="J301" s="407" t="str">
        <f t="shared" si="114"/>
        <v/>
      </c>
      <c r="K301" s="407" t="str">
        <f t="shared" si="109"/>
        <v/>
      </c>
      <c r="L301" s="407"/>
      <c r="M301" s="281"/>
      <c r="N301" s="366"/>
      <c r="O301" s="367" t="str">
        <f t="shared" si="115"/>
        <v/>
      </c>
      <c r="P301" s="366"/>
      <c r="Q301" s="395" t="str">
        <f t="shared" si="116"/>
        <v/>
      </c>
      <c r="R301" s="366"/>
      <c r="S301" s="396" t="str">
        <f t="shared" si="117"/>
        <v/>
      </c>
      <c r="T301" s="397">
        <f ca="1">SUMIF($N$8:S$9,"QUANT.",N301:S301)</f>
        <v>0</v>
      </c>
      <c r="U301" s="398">
        <f ca="1" t="shared" si="110"/>
        <v>0</v>
      </c>
      <c r="V301" s="399" t="str">
        <f ca="1" t="shared" si="112"/>
        <v/>
      </c>
      <c r="W301" s="400">
        <f ca="1" t="shared" si="118"/>
        <v>0</v>
      </c>
      <c r="X301" s="400" t="e">
        <f ca="1" t="shared" si="119"/>
        <v>#VALUE!</v>
      </c>
      <c r="Y301" s="281"/>
      <c r="Z301" s="281"/>
      <c r="AA301" s="281"/>
      <c r="AB301" s="281"/>
      <c r="AC301" s="281"/>
      <c r="AD301" s="281"/>
      <c r="AE301" s="281"/>
      <c r="AF301" s="281"/>
      <c r="AG301" s="281"/>
      <c r="AH301" s="281"/>
      <c r="AI301" s="281"/>
      <c r="AJ301" s="283">
        <f t="shared" si="108"/>
        <v>0</v>
      </c>
      <c r="AK301" s="283">
        <v>0</v>
      </c>
    </row>
    <row r="302" s="232" customFormat="1" customHeight="1" spans="1:37">
      <c r="A302" s="402"/>
      <c r="B302" s="403"/>
      <c r="C302" s="404" t="str">
        <f>IF($B302="","",IFERROR(VLOOKUP($B302,#REF!,2,0),IFERROR(VLOOKUP($B302,#REF!,2,0),"")))</f>
        <v/>
      </c>
      <c r="D302" s="405" t="str">
        <f>IF($B302="","",IFERROR(VLOOKUP($B302,#REF!,3,0),IFERROR(VLOOKUP($B302,#REF!,3,0),"")))</f>
        <v/>
      </c>
      <c r="E302" s="406"/>
      <c r="F302" s="407" t="str">
        <f>IF($B302="","",IFERROR(VLOOKUP($B302,#REF!,4,0),IFERROR(VLOOKUP($B302,#REF!,6,0),"")))</f>
        <v/>
      </c>
      <c r="G302" s="407" t="str">
        <f>IF($B302="","",IFERROR(VLOOKUP($B302,#REF!,5,0),IFERROR(VLOOKUP($B302,#REF!,7,0),"")))</f>
        <v/>
      </c>
      <c r="H302" s="407" t="str">
        <f t="shared" si="111"/>
        <v/>
      </c>
      <c r="I302" s="407" t="str">
        <f t="shared" si="113"/>
        <v/>
      </c>
      <c r="J302" s="407" t="str">
        <f t="shared" si="114"/>
        <v/>
      </c>
      <c r="K302" s="407" t="str">
        <f t="shared" si="109"/>
        <v/>
      </c>
      <c r="L302" s="407"/>
      <c r="M302" s="281"/>
      <c r="N302" s="366"/>
      <c r="O302" s="367" t="str">
        <f t="shared" si="115"/>
        <v/>
      </c>
      <c r="P302" s="366"/>
      <c r="Q302" s="395" t="str">
        <f t="shared" si="116"/>
        <v/>
      </c>
      <c r="R302" s="366"/>
      <c r="S302" s="396" t="str">
        <f t="shared" si="117"/>
        <v/>
      </c>
      <c r="T302" s="397">
        <f ca="1">SUMIF($N$8:S$9,"QUANT.",N302:S302)</f>
        <v>0</v>
      </c>
      <c r="U302" s="398">
        <f ca="1" t="shared" si="110"/>
        <v>0</v>
      </c>
      <c r="V302" s="399" t="str">
        <f ca="1" t="shared" si="112"/>
        <v/>
      </c>
      <c r="W302" s="400">
        <f ca="1" t="shared" si="118"/>
        <v>0</v>
      </c>
      <c r="X302" s="400" t="e">
        <f ca="1" t="shared" si="119"/>
        <v>#VALUE!</v>
      </c>
      <c r="Y302" s="281"/>
      <c r="Z302" s="281"/>
      <c r="AA302" s="281"/>
      <c r="AB302" s="281"/>
      <c r="AC302" s="281"/>
      <c r="AD302" s="281"/>
      <c r="AE302" s="281"/>
      <c r="AF302" s="281"/>
      <c r="AG302" s="281"/>
      <c r="AH302" s="281"/>
      <c r="AI302" s="281"/>
      <c r="AJ302" s="283">
        <f t="shared" si="108"/>
        <v>0</v>
      </c>
      <c r="AK302" s="283">
        <v>0</v>
      </c>
    </row>
    <row r="303" s="232" customFormat="1" customHeight="1" spans="1:37">
      <c r="A303" s="402"/>
      <c r="B303" s="403"/>
      <c r="C303" s="404" t="str">
        <f>IF($B303="","",IFERROR(VLOOKUP($B303,#REF!,2,0),IFERROR(VLOOKUP($B303,#REF!,2,0),"")))</f>
        <v/>
      </c>
      <c r="D303" s="405" t="str">
        <f>IF($B303="","",IFERROR(VLOOKUP($B303,#REF!,3,0),IFERROR(VLOOKUP($B303,#REF!,3,0),"")))</f>
        <v/>
      </c>
      <c r="E303" s="406"/>
      <c r="F303" s="407" t="str">
        <f>IF($B303="","",IFERROR(VLOOKUP($B303,#REF!,4,0),IFERROR(VLOOKUP($B303,#REF!,6,0),"")))</f>
        <v/>
      </c>
      <c r="G303" s="407" t="str">
        <f>IF($B303="","",IFERROR(VLOOKUP($B303,#REF!,5,0),IFERROR(VLOOKUP($B303,#REF!,7,0),"")))</f>
        <v/>
      </c>
      <c r="H303" s="407" t="str">
        <f t="shared" si="111"/>
        <v/>
      </c>
      <c r="I303" s="407" t="str">
        <f t="shared" si="113"/>
        <v/>
      </c>
      <c r="J303" s="407" t="str">
        <f t="shared" si="114"/>
        <v/>
      </c>
      <c r="K303" s="407" t="str">
        <f t="shared" si="109"/>
        <v/>
      </c>
      <c r="L303" s="407"/>
      <c r="M303" s="281"/>
      <c r="N303" s="366"/>
      <c r="O303" s="367" t="str">
        <f t="shared" si="115"/>
        <v/>
      </c>
      <c r="P303" s="366"/>
      <c r="Q303" s="395" t="str">
        <f t="shared" si="116"/>
        <v/>
      </c>
      <c r="R303" s="366"/>
      <c r="S303" s="396" t="str">
        <f t="shared" si="117"/>
        <v/>
      </c>
      <c r="T303" s="397">
        <f ca="1">SUMIF($N$8:S$9,"QUANT.",N303:S303)</f>
        <v>0</v>
      </c>
      <c r="U303" s="398">
        <f ca="1" t="shared" si="110"/>
        <v>0</v>
      </c>
      <c r="V303" s="399" t="str">
        <f ca="1" t="shared" si="112"/>
        <v/>
      </c>
      <c r="W303" s="400">
        <f ca="1" t="shared" si="118"/>
        <v>0</v>
      </c>
      <c r="X303" s="400" t="e">
        <f ca="1" t="shared" si="119"/>
        <v>#VALUE!</v>
      </c>
      <c r="Y303" s="281"/>
      <c r="Z303" s="281"/>
      <c r="AA303" s="281"/>
      <c r="AB303" s="281"/>
      <c r="AC303" s="281"/>
      <c r="AD303" s="281"/>
      <c r="AE303" s="281"/>
      <c r="AF303" s="281"/>
      <c r="AG303" s="281"/>
      <c r="AH303" s="281"/>
      <c r="AI303" s="281"/>
      <c r="AJ303" s="283">
        <f t="shared" si="108"/>
        <v>0</v>
      </c>
      <c r="AK303" s="283">
        <v>0</v>
      </c>
    </row>
    <row r="304" s="232" customFormat="1" customHeight="1" spans="1:37">
      <c r="A304" s="402"/>
      <c r="B304" s="403"/>
      <c r="C304" s="404" t="str">
        <f>IF($B304="","",IFERROR(VLOOKUP($B304,#REF!,2,0),IFERROR(VLOOKUP($B304,#REF!,2,0),"")))</f>
        <v/>
      </c>
      <c r="D304" s="405" t="str">
        <f>IF($B304="","",IFERROR(VLOOKUP($B304,#REF!,3,0),IFERROR(VLOOKUP($B304,#REF!,3,0),"")))</f>
        <v/>
      </c>
      <c r="E304" s="406"/>
      <c r="F304" s="407" t="str">
        <f>IF($B304="","",IFERROR(VLOOKUP($B304,#REF!,4,0),IFERROR(VLOOKUP($B304,#REF!,6,0),"")))</f>
        <v/>
      </c>
      <c r="G304" s="407" t="str">
        <f>IF($B304="","",IFERROR(VLOOKUP($B304,#REF!,5,0),IFERROR(VLOOKUP($B304,#REF!,7,0),"")))</f>
        <v/>
      </c>
      <c r="H304" s="407" t="str">
        <f t="shared" si="111"/>
        <v/>
      </c>
      <c r="I304" s="407" t="str">
        <f t="shared" si="113"/>
        <v/>
      </c>
      <c r="J304" s="407" t="str">
        <f t="shared" si="114"/>
        <v/>
      </c>
      <c r="K304" s="407" t="str">
        <f t="shared" si="109"/>
        <v/>
      </c>
      <c r="L304" s="407"/>
      <c r="M304" s="281"/>
      <c r="N304" s="366"/>
      <c r="O304" s="367" t="str">
        <f t="shared" si="115"/>
        <v/>
      </c>
      <c r="P304" s="366"/>
      <c r="Q304" s="395" t="str">
        <f t="shared" si="116"/>
        <v/>
      </c>
      <c r="R304" s="366"/>
      <c r="S304" s="396" t="str">
        <f t="shared" si="117"/>
        <v/>
      </c>
      <c r="T304" s="397">
        <f ca="1">SUMIF($N$8:S$9,"QUANT.",N304:S304)</f>
        <v>0</v>
      </c>
      <c r="U304" s="398">
        <f ca="1" t="shared" si="110"/>
        <v>0</v>
      </c>
      <c r="V304" s="399" t="str">
        <f ca="1" t="shared" si="112"/>
        <v/>
      </c>
      <c r="W304" s="400">
        <f ca="1" t="shared" si="118"/>
        <v>0</v>
      </c>
      <c r="X304" s="400" t="e">
        <f ca="1" t="shared" si="119"/>
        <v>#VALUE!</v>
      </c>
      <c r="Y304" s="281"/>
      <c r="Z304" s="281"/>
      <c r="AA304" s="281"/>
      <c r="AB304" s="281"/>
      <c r="AC304" s="281"/>
      <c r="AD304" s="281"/>
      <c r="AE304" s="281"/>
      <c r="AF304" s="281"/>
      <c r="AG304" s="281"/>
      <c r="AH304" s="281"/>
      <c r="AI304" s="281"/>
      <c r="AJ304" s="283">
        <f t="shared" si="108"/>
        <v>0</v>
      </c>
      <c r="AK304" s="283">
        <v>0</v>
      </c>
    </row>
    <row r="305" s="232" customFormat="1" customHeight="1" spans="1:37">
      <c r="A305" s="402"/>
      <c r="B305" s="403"/>
      <c r="C305" s="404" t="str">
        <f>IF($B305="","",IFERROR(VLOOKUP($B305,#REF!,2,0),IFERROR(VLOOKUP($B305,#REF!,2,0),"")))</f>
        <v/>
      </c>
      <c r="D305" s="405" t="str">
        <f>IF($B305="","",IFERROR(VLOOKUP($B305,#REF!,3,0),IFERROR(VLOOKUP($B305,#REF!,3,0),"")))</f>
        <v/>
      </c>
      <c r="E305" s="406"/>
      <c r="F305" s="407" t="str">
        <f>IF($B305="","",IFERROR(VLOOKUP($B305,#REF!,4,0),IFERROR(VLOOKUP($B305,#REF!,6,0),"")))</f>
        <v/>
      </c>
      <c r="G305" s="407" t="str">
        <f>IF($B305="","",IFERROR(VLOOKUP($B305,#REF!,5,0),IFERROR(VLOOKUP($B305,#REF!,7,0),"")))</f>
        <v/>
      </c>
      <c r="H305" s="407" t="str">
        <f t="shared" si="111"/>
        <v/>
      </c>
      <c r="I305" s="407" t="str">
        <f t="shared" si="113"/>
        <v/>
      </c>
      <c r="J305" s="407" t="str">
        <f t="shared" si="114"/>
        <v/>
      </c>
      <c r="K305" s="407" t="str">
        <f t="shared" si="109"/>
        <v/>
      </c>
      <c r="L305" s="407"/>
      <c r="M305" s="281"/>
      <c r="N305" s="366"/>
      <c r="O305" s="367" t="str">
        <f t="shared" si="115"/>
        <v/>
      </c>
      <c r="P305" s="366"/>
      <c r="Q305" s="395" t="str">
        <f t="shared" si="116"/>
        <v/>
      </c>
      <c r="R305" s="366"/>
      <c r="S305" s="396" t="str">
        <f t="shared" si="117"/>
        <v/>
      </c>
      <c r="T305" s="397">
        <f ca="1">SUMIF($N$8:S$9,"QUANT.",N305:S305)</f>
        <v>0</v>
      </c>
      <c r="U305" s="398">
        <f ca="1" t="shared" si="110"/>
        <v>0</v>
      </c>
      <c r="V305" s="399" t="str">
        <f ca="1" t="shared" si="112"/>
        <v/>
      </c>
      <c r="W305" s="400">
        <f ca="1" t="shared" si="118"/>
        <v>0</v>
      </c>
      <c r="X305" s="400" t="e">
        <f ca="1" t="shared" si="119"/>
        <v>#VALUE!</v>
      </c>
      <c r="Y305" s="281"/>
      <c r="Z305" s="281"/>
      <c r="AA305" s="281"/>
      <c r="AB305" s="281"/>
      <c r="AC305" s="281"/>
      <c r="AD305" s="281"/>
      <c r="AE305" s="281"/>
      <c r="AF305" s="281"/>
      <c r="AG305" s="281"/>
      <c r="AH305" s="281"/>
      <c r="AI305" s="281"/>
      <c r="AJ305" s="283">
        <f t="shared" si="108"/>
        <v>0</v>
      </c>
      <c r="AK305" s="283">
        <v>0</v>
      </c>
    </row>
    <row r="306" s="232" customFormat="1" customHeight="1" spans="1:37">
      <c r="A306" s="402"/>
      <c r="B306" s="403"/>
      <c r="C306" s="404" t="str">
        <f>IF($B306="","",IFERROR(VLOOKUP($B306,#REF!,2,0),IFERROR(VLOOKUP($B306,#REF!,2,0),"")))</f>
        <v/>
      </c>
      <c r="D306" s="405" t="str">
        <f>IF($B306="","",IFERROR(VLOOKUP($B306,#REF!,3,0),IFERROR(VLOOKUP($B306,#REF!,3,0),"")))</f>
        <v/>
      </c>
      <c r="E306" s="406"/>
      <c r="F306" s="407" t="str">
        <f>IF($B306="","",IFERROR(VLOOKUP($B306,#REF!,4,0),IFERROR(VLOOKUP($B306,#REF!,6,0),"")))</f>
        <v/>
      </c>
      <c r="G306" s="407" t="str">
        <f>IF($B306="","",IFERROR(VLOOKUP($B306,#REF!,5,0),IFERROR(VLOOKUP($B306,#REF!,7,0),"")))</f>
        <v/>
      </c>
      <c r="H306" s="407" t="str">
        <f t="shared" si="111"/>
        <v/>
      </c>
      <c r="I306" s="407" t="str">
        <f t="shared" si="113"/>
        <v/>
      </c>
      <c r="J306" s="407" t="str">
        <f t="shared" si="114"/>
        <v/>
      </c>
      <c r="K306" s="407" t="str">
        <f t="shared" si="109"/>
        <v/>
      </c>
      <c r="L306" s="407"/>
      <c r="M306" s="281"/>
      <c r="N306" s="366"/>
      <c r="O306" s="367" t="str">
        <f t="shared" si="115"/>
        <v/>
      </c>
      <c r="P306" s="366"/>
      <c r="Q306" s="395" t="str">
        <f t="shared" si="116"/>
        <v/>
      </c>
      <c r="R306" s="366"/>
      <c r="S306" s="396" t="str">
        <f t="shared" si="117"/>
        <v/>
      </c>
      <c r="T306" s="397">
        <f ca="1">SUMIF($N$8:S$9,"QUANT.",N306:S306)</f>
        <v>0</v>
      </c>
      <c r="U306" s="398">
        <f ca="1" t="shared" si="110"/>
        <v>0</v>
      </c>
      <c r="V306" s="399" t="str">
        <f ca="1" t="shared" si="112"/>
        <v/>
      </c>
      <c r="W306" s="400">
        <f ca="1" t="shared" si="118"/>
        <v>0</v>
      </c>
      <c r="X306" s="400" t="e">
        <f ca="1" t="shared" si="119"/>
        <v>#VALUE!</v>
      </c>
      <c r="Y306" s="281"/>
      <c r="Z306" s="281"/>
      <c r="AA306" s="281"/>
      <c r="AB306" s="281"/>
      <c r="AC306" s="281"/>
      <c r="AD306" s="281"/>
      <c r="AE306" s="281"/>
      <c r="AF306" s="281"/>
      <c r="AG306" s="281"/>
      <c r="AH306" s="281"/>
      <c r="AI306" s="281"/>
      <c r="AJ306" s="283">
        <f t="shared" si="108"/>
        <v>0</v>
      </c>
      <c r="AK306" s="283">
        <v>0</v>
      </c>
    </row>
    <row r="307" s="232" customFormat="1" customHeight="1" spans="1:37">
      <c r="A307" s="402"/>
      <c r="B307" s="403"/>
      <c r="C307" s="404" t="str">
        <f>IF($B307="","",IFERROR(VLOOKUP($B307,#REF!,2,0),IFERROR(VLOOKUP($B307,#REF!,2,0),"")))</f>
        <v/>
      </c>
      <c r="D307" s="405" t="str">
        <f>IF($B307="","",IFERROR(VLOOKUP($B307,#REF!,3,0),IFERROR(VLOOKUP($B307,#REF!,3,0),"")))</f>
        <v/>
      </c>
      <c r="E307" s="406"/>
      <c r="F307" s="407" t="str">
        <f>IF($B307="","",IFERROR(VLOOKUP($B307,#REF!,4,0),IFERROR(VLOOKUP($B307,#REF!,6,0),"")))</f>
        <v/>
      </c>
      <c r="G307" s="407" t="str">
        <f>IF($B307="","",IFERROR(VLOOKUP($B307,#REF!,5,0),IFERROR(VLOOKUP($B307,#REF!,7,0),"")))</f>
        <v/>
      </c>
      <c r="H307" s="407" t="str">
        <f t="shared" si="111"/>
        <v/>
      </c>
      <c r="I307" s="407" t="str">
        <f t="shared" si="113"/>
        <v/>
      </c>
      <c r="J307" s="407" t="str">
        <f t="shared" si="114"/>
        <v/>
      </c>
      <c r="K307" s="407" t="str">
        <f t="shared" si="109"/>
        <v/>
      </c>
      <c r="L307" s="407"/>
      <c r="M307" s="281"/>
      <c r="N307" s="366"/>
      <c r="O307" s="367" t="str">
        <f t="shared" si="115"/>
        <v/>
      </c>
      <c r="P307" s="366"/>
      <c r="Q307" s="395" t="str">
        <f t="shared" si="116"/>
        <v/>
      </c>
      <c r="R307" s="366"/>
      <c r="S307" s="396" t="str">
        <f t="shared" si="117"/>
        <v/>
      </c>
      <c r="T307" s="397">
        <f ca="1">SUMIF($N$8:S$9,"QUANT.",N307:S307)</f>
        <v>0</v>
      </c>
      <c r="U307" s="398">
        <f ca="1" t="shared" si="110"/>
        <v>0</v>
      </c>
      <c r="V307" s="399" t="str">
        <f ca="1" t="shared" si="112"/>
        <v/>
      </c>
      <c r="W307" s="400">
        <f ca="1" t="shared" si="118"/>
        <v>0</v>
      </c>
      <c r="X307" s="400" t="e">
        <f ca="1" t="shared" si="119"/>
        <v>#VALUE!</v>
      </c>
      <c r="Y307" s="281"/>
      <c r="Z307" s="281"/>
      <c r="AA307" s="281"/>
      <c r="AB307" s="281"/>
      <c r="AC307" s="281"/>
      <c r="AD307" s="281"/>
      <c r="AE307" s="281"/>
      <c r="AF307" s="281"/>
      <c r="AG307" s="281"/>
      <c r="AH307" s="281"/>
      <c r="AI307" s="281"/>
      <c r="AJ307" s="283">
        <f t="shared" si="108"/>
        <v>0</v>
      </c>
      <c r="AK307" s="283">
        <v>0</v>
      </c>
    </row>
    <row r="308" s="232" customFormat="1" customHeight="1" spans="1:37">
      <c r="A308" s="402"/>
      <c r="B308" s="403"/>
      <c r="C308" s="404" t="str">
        <f>IF($B308="","",IFERROR(VLOOKUP($B308,#REF!,2,0),IFERROR(VLOOKUP($B308,#REF!,2,0),"")))</f>
        <v/>
      </c>
      <c r="D308" s="405" t="str">
        <f>IF($B308="","",IFERROR(VLOOKUP($B308,#REF!,3,0),IFERROR(VLOOKUP($B308,#REF!,3,0),"")))</f>
        <v/>
      </c>
      <c r="E308" s="406"/>
      <c r="F308" s="407" t="str">
        <f>IF($B308="","",IFERROR(VLOOKUP($B308,#REF!,4,0),IFERROR(VLOOKUP($B308,#REF!,6,0),"")))</f>
        <v/>
      </c>
      <c r="G308" s="407" t="str">
        <f>IF($B308="","",IFERROR(VLOOKUP($B308,#REF!,5,0),IFERROR(VLOOKUP($B308,#REF!,7,0),"")))</f>
        <v/>
      </c>
      <c r="H308" s="407" t="str">
        <f t="shared" si="111"/>
        <v/>
      </c>
      <c r="I308" s="407" t="str">
        <f t="shared" si="113"/>
        <v/>
      </c>
      <c r="J308" s="407" t="str">
        <f t="shared" si="114"/>
        <v/>
      </c>
      <c r="K308" s="407" t="str">
        <f t="shared" si="109"/>
        <v/>
      </c>
      <c r="L308" s="407"/>
      <c r="M308" s="281"/>
      <c r="N308" s="366"/>
      <c r="O308" s="367" t="str">
        <f t="shared" si="115"/>
        <v/>
      </c>
      <c r="P308" s="366"/>
      <c r="Q308" s="395" t="str">
        <f t="shared" si="116"/>
        <v/>
      </c>
      <c r="R308" s="366"/>
      <c r="S308" s="396" t="str">
        <f t="shared" si="117"/>
        <v/>
      </c>
      <c r="T308" s="397">
        <f ca="1">SUMIF($N$8:S$9,"QUANT.",N308:S308)</f>
        <v>0</v>
      </c>
      <c r="U308" s="398">
        <f ca="1" t="shared" si="110"/>
        <v>0</v>
      </c>
      <c r="V308" s="399" t="str">
        <f ca="1" t="shared" si="112"/>
        <v/>
      </c>
      <c r="W308" s="400">
        <f ca="1" t="shared" si="118"/>
        <v>0</v>
      </c>
      <c r="X308" s="400" t="e">
        <f ca="1" t="shared" si="119"/>
        <v>#VALUE!</v>
      </c>
      <c r="Y308" s="281"/>
      <c r="Z308" s="281"/>
      <c r="AA308" s="281"/>
      <c r="AB308" s="281"/>
      <c r="AC308" s="281"/>
      <c r="AD308" s="281"/>
      <c r="AE308" s="281"/>
      <c r="AF308" s="281"/>
      <c r="AG308" s="281"/>
      <c r="AH308" s="281"/>
      <c r="AI308" s="281"/>
      <c r="AJ308" s="283">
        <f t="shared" si="108"/>
        <v>0</v>
      </c>
      <c r="AK308" s="283">
        <v>0</v>
      </c>
    </row>
    <row r="309" s="232" customFormat="1" customHeight="1" spans="1:37">
      <c r="A309" s="402"/>
      <c r="B309" s="403"/>
      <c r="C309" s="404" t="str">
        <f>IF($B309="","",IFERROR(VLOOKUP($B309,#REF!,2,0),IFERROR(VLOOKUP($B309,#REF!,2,0),"")))</f>
        <v/>
      </c>
      <c r="D309" s="405" t="str">
        <f>IF($B309="","",IFERROR(VLOOKUP($B309,#REF!,3,0),IFERROR(VLOOKUP($B309,#REF!,3,0),"")))</f>
        <v/>
      </c>
      <c r="E309" s="406"/>
      <c r="F309" s="407" t="str">
        <f>IF($B309="","",IFERROR(VLOOKUP($B309,#REF!,4,0),IFERROR(VLOOKUP($B309,#REF!,6,0),"")))</f>
        <v/>
      </c>
      <c r="G309" s="407" t="str">
        <f>IF($B309="","",IFERROR(VLOOKUP($B309,#REF!,5,0),IFERROR(VLOOKUP($B309,#REF!,7,0),"")))</f>
        <v/>
      </c>
      <c r="H309" s="407" t="str">
        <f t="shared" si="111"/>
        <v/>
      </c>
      <c r="I309" s="407" t="str">
        <f t="shared" si="113"/>
        <v/>
      </c>
      <c r="J309" s="407" t="str">
        <f t="shared" si="114"/>
        <v/>
      </c>
      <c r="K309" s="407" t="str">
        <f t="shared" si="109"/>
        <v/>
      </c>
      <c r="L309" s="407"/>
      <c r="M309" s="281"/>
      <c r="N309" s="366"/>
      <c r="O309" s="367" t="str">
        <f t="shared" si="115"/>
        <v/>
      </c>
      <c r="P309" s="366"/>
      <c r="Q309" s="395" t="str">
        <f t="shared" si="116"/>
        <v/>
      </c>
      <c r="R309" s="366"/>
      <c r="S309" s="396" t="str">
        <f t="shared" si="117"/>
        <v/>
      </c>
      <c r="T309" s="397">
        <f ca="1">SUMIF($N$8:S$9,"QUANT.",N309:S309)</f>
        <v>0</v>
      </c>
      <c r="U309" s="398">
        <f ca="1" t="shared" si="110"/>
        <v>0</v>
      </c>
      <c r="V309" s="399" t="str">
        <f ca="1" t="shared" si="112"/>
        <v/>
      </c>
      <c r="W309" s="400">
        <f ca="1" t="shared" si="118"/>
        <v>0</v>
      </c>
      <c r="X309" s="400" t="e">
        <f ca="1" t="shared" si="119"/>
        <v>#VALUE!</v>
      </c>
      <c r="Y309" s="281"/>
      <c r="Z309" s="281"/>
      <c r="AA309" s="281"/>
      <c r="AB309" s="281"/>
      <c r="AC309" s="281"/>
      <c r="AD309" s="281"/>
      <c r="AE309" s="281"/>
      <c r="AF309" s="281"/>
      <c r="AG309" s="281"/>
      <c r="AH309" s="281"/>
      <c r="AI309" s="281"/>
      <c r="AJ309" s="283">
        <f t="shared" ref="AJ309:AJ372" si="120">B309-AK309</f>
        <v>0</v>
      </c>
      <c r="AK309" s="283">
        <v>0</v>
      </c>
    </row>
    <row r="310" s="232" customFormat="1" customHeight="1" spans="1:37">
      <c r="A310" s="402"/>
      <c r="B310" s="403"/>
      <c r="C310" s="404" t="str">
        <f>IF($B310="","",IFERROR(VLOOKUP($B310,#REF!,2,0),IFERROR(VLOOKUP($B310,#REF!,2,0),"")))</f>
        <v/>
      </c>
      <c r="D310" s="405" t="str">
        <f>IF($B310="","",IFERROR(VLOOKUP($B310,#REF!,3,0),IFERROR(VLOOKUP($B310,#REF!,3,0),"")))</f>
        <v/>
      </c>
      <c r="E310" s="406"/>
      <c r="F310" s="407" t="str">
        <f>IF($B310="","",IFERROR(VLOOKUP($B310,#REF!,4,0),IFERROR(VLOOKUP($B310,#REF!,6,0),"")))</f>
        <v/>
      </c>
      <c r="G310" s="407" t="str">
        <f>IF($B310="","",IFERROR(VLOOKUP($B310,#REF!,5,0),IFERROR(VLOOKUP($B310,#REF!,7,0),"")))</f>
        <v/>
      </c>
      <c r="H310" s="407" t="str">
        <f t="shared" si="111"/>
        <v/>
      </c>
      <c r="I310" s="407" t="str">
        <f t="shared" si="113"/>
        <v/>
      </c>
      <c r="J310" s="407" t="str">
        <f t="shared" si="114"/>
        <v/>
      </c>
      <c r="K310" s="407" t="str">
        <f t="shared" si="109"/>
        <v/>
      </c>
      <c r="L310" s="407"/>
      <c r="M310" s="281"/>
      <c r="N310" s="366"/>
      <c r="O310" s="367" t="str">
        <f t="shared" si="115"/>
        <v/>
      </c>
      <c r="P310" s="366"/>
      <c r="Q310" s="395" t="str">
        <f t="shared" si="116"/>
        <v/>
      </c>
      <c r="R310" s="366"/>
      <c r="S310" s="396" t="str">
        <f t="shared" si="117"/>
        <v/>
      </c>
      <c r="T310" s="397">
        <f ca="1">SUMIF($N$8:S$9,"QUANT.",N310:S310)</f>
        <v>0</v>
      </c>
      <c r="U310" s="398">
        <f ca="1" t="shared" si="110"/>
        <v>0</v>
      </c>
      <c r="V310" s="399" t="str">
        <f ca="1" t="shared" si="112"/>
        <v/>
      </c>
      <c r="W310" s="400">
        <f ca="1" t="shared" si="118"/>
        <v>0</v>
      </c>
      <c r="X310" s="400" t="e">
        <f ca="1" t="shared" si="119"/>
        <v>#VALUE!</v>
      </c>
      <c r="Y310" s="281"/>
      <c r="Z310" s="281"/>
      <c r="AA310" s="281"/>
      <c r="AB310" s="281"/>
      <c r="AC310" s="281"/>
      <c r="AD310" s="281"/>
      <c r="AE310" s="281"/>
      <c r="AF310" s="281"/>
      <c r="AG310" s="281"/>
      <c r="AH310" s="281"/>
      <c r="AI310" s="281"/>
      <c r="AJ310" s="283">
        <f t="shared" si="120"/>
        <v>0</v>
      </c>
      <c r="AK310" s="283">
        <v>0</v>
      </c>
    </row>
    <row r="311" s="232" customFormat="1" customHeight="1" spans="1:37">
      <c r="A311" s="402"/>
      <c r="B311" s="403"/>
      <c r="C311" s="404" t="str">
        <f>IF($B311="","",IFERROR(VLOOKUP($B311,#REF!,2,0),IFERROR(VLOOKUP($B311,#REF!,2,0),"")))</f>
        <v/>
      </c>
      <c r="D311" s="405" t="str">
        <f>IF($B311="","",IFERROR(VLOOKUP($B311,#REF!,3,0),IFERROR(VLOOKUP($B311,#REF!,3,0),"")))</f>
        <v/>
      </c>
      <c r="E311" s="406"/>
      <c r="F311" s="407" t="str">
        <f>IF($B311="","",IFERROR(VLOOKUP($B311,#REF!,4,0),IFERROR(VLOOKUP($B311,#REF!,6,0),"")))</f>
        <v/>
      </c>
      <c r="G311" s="407" t="str">
        <f>IF($B311="","",IFERROR(VLOOKUP($B311,#REF!,5,0),IFERROR(VLOOKUP($B311,#REF!,7,0),"")))</f>
        <v/>
      </c>
      <c r="H311" s="407" t="str">
        <f t="shared" si="111"/>
        <v/>
      </c>
      <c r="I311" s="407" t="str">
        <f t="shared" si="113"/>
        <v/>
      </c>
      <c r="J311" s="407" t="str">
        <f t="shared" si="114"/>
        <v/>
      </c>
      <c r="K311" s="407" t="str">
        <f t="shared" si="109"/>
        <v/>
      </c>
      <c r="L311" s="407"/>
      <c r="M311" s="281"/>
      <c r="N311" s="366"/>
      <c r="O311" s="367" t="str">
        <f t="shared" si="115"/>
        <v/>
      </c>
      <c r="P311" s="366"/>
      <c r="Q311" s="395" t="str">
        <f t="shared" si="116"/>
        <v/>
      </c>
      <c r="R311" s="366"/>
      <c r="S311" s="396" t="str">
        <f t="shared" si="117"/>
        <v/>
      </c>
      <c r="T311" s="397">
        <f ca="1">SUMIF($N$8:S$9,"QUANT.",N311:S311)</f>
        <v>0</v>
      </c>
      <c r="U311" s="398">
        <f ca="1" t="shared" si="110"/>
        <v>0</v>
      </c>
      <c r="V311" s="399" t="str">
        <f ca="1" t="shared" si="112"/>
        <v/>
      </c>
      <c r="W311" s="400">
        <f ca="1" t="shared" si="118"/>
        <v>0</v>
      </c>
      <c r="X311" s="400" t="e">
        <f ca="1" t="shared" si="119"/>
        <v>#VALUE!</v>
      </c>
      <c r="Y311" s="281"/>
      <c r="Z311" s="281"/>
      <c r="AA311" s="281"/>
      <c r="AB311" s="281"/>
      <c r="AC311" s="281"/>
      <c r="AD311" s="281"/>
      <c r="AE311" s="281"/>
      <c r="AF311" s="281"/>
      <c r="AG311" s="281"/>
      <c r="AH311" s="281"/>
      <c r="AI311" s="281"/>
      <c r="AJ311" s="283">
        <f t="shared" si="120"/>
        <v>0</v>
      </c>
      <c r="AK311" s="283">
        <v>0</v>
      </c>
    </row>
    <row r="312" s="232" customFormat="1" customHeight="1" spans="1:37">
      <c r="A312" s="402"/>
      <c r="B312" s="403"/>
      <c r="C312" s="404" t="str">
        <f>IF($B312="","",IFERROR(VLOOKUP($B312,#REF!,2,0),IFERROR(VLOOKUP($B312,#REF!,2,0),"")))</f>
        <v/>
      </c>
      <c r="D312" s="405" t="str">
        <f>IF($B312="","",IFERROR(VLOOKUP($B312,#REF!,3,0),IFERROR(VLOOKUP($B312,#REF!,3,0),"")))</f>
        <v/>
      </c>
      <c r="E312" s="406"/>
      <c r="F312" s="407" t="str">
        <f>IF($B312="","",IFERROR(VLOOKUP($B312,#REF!,4,0),IFERROR(VLOOKUP($B312,#REF!,6,0),"")))</f>
        <v/>
      </c>
      <c r="G312" s="407" t="str">
        <f>IF($B312="","",IFERROR(VLOOKUP($B312,#REF!,5,0),IFERROR(VLOOKUP($B312,#REF!,7,0),"")))</f>
        <v/>
      </c>
      <c r="H312" s="407" t="str">
        <f t="shared" si="111"/>
        <v/>
      </c>
      <c r="I312" s="407" t="str">
        <f t="shared" si="113"/>
        <v/>
      </c>
      <c r="J312" s="407" t="str">
        <f t="shared" si="114"/>
        <v/>
      </c>
      <c r="K312" s="407" t="str">
        <f t="shared" si="109"/>
        <v/>
      </c>
      <c r="L312" s="407"/>
      <c r="M312" s="281"/>
      <c r="N312" s="366"/>
      <c r="O312" s="367" t="str">
        <f t="shared" si="115"/>
        <v/>
      </c>
      <c r="P312" s="366"/>
      <c r="Q312" s="395" t="str">
        <f t="shared" si="116"/>
        <v/>
      </c>
      <c r="R312" s="366"/>
      <c r="S312" s="396" t="str">
        <f t="shared" si="117"/>
        <v/>
      </c>
      <c r="T312" s="397">
        <f ca="1">SUMIF($N$8:S$9,"QUANT.",N312:S312)</f>
        <v>0</v>
      </c>
      <c r="U312" s="398">
        <f ca="1" t="shared" si="110"/>
        <v>0</v>
      </c>
      <c r="V312" s="399" t="str">
        <f ca="1" t="shared" si="112"/>
        <v/>
      </c>
      <c r="W312" s="400">
        <f ca="1" t="shared" si="118"/>
        <v>0</v>
      </c>
      <c r="X312" s="400" t="e">
        <f ca="1" t="shared" si="119"/>
        <v>#VALUE!</v>
      </c>
      <c r="Y312" s="281"/>
      <c r="Z312" s="281"/>
      <c r="AA312" s="281"/>
      <c r="AB312" s="281"/>
      <c r="AC312" s="281"/>
      <c r="AD312" s="281"/>
      <c r="AE312" s="281"/>
      <c r="AF312" s="281"/>
      <c r="AG312" s="281"/>
      <c r="AH312" s="281"/>
      <c r="AI312" s="281"/>
      <c r="AJ312" s="283">
        <f t="shared" si="120"/>
        <v>0</v>
      </c>
      <c r="AK312" s="283">
        <v>0</v>
      </c>
    </row>
    <row r="313" s="232" customFormat="1" customHeight="1" spans="1:37">
      <c r="A313" s="402"/>
      <c r="B313" s="403"/>
      <c r="C313" s="404" t="str">
        <f>IF($B313="","",IFERROR(VLOOKUP($B313,#REF!,2,0),IFERROR(VLOOKUP($B313,#REF!,2,0),"")))</f>
        <v/>
      </c>
      <c r="D313" s="405" t="str">
        <f>IF($B313="","",IFERROR(VLOOKUP($B313,#REF!,3,0),IFERROR(VLOOKUP($B313,#REF!,3,0),"")))</f>
        <v/>
      </c>
      <c r="E313" s="406"/>
      <c r="F313" s="407" t="str">
        <f>IF($B313="","",IFERROR(VLOOKUP($B313,#REF!,4,0),IFERROR(VLOOKUP($B313,#REF!,6,0),"")))</f>
        <v/>
      </c>
      <c r="G313" s="407" t="str">
        <f>IF($B313="","",IFERROR(VLOOKUP($B313,#REF!,5,0),IFERROR(VLOOKUP($B313,#REF!,7,0),"")))</f>
        <v/>
      </c>
      <c r="H313" s="407" t="str">
        <f t="shared" si="111"/>
        <v/>
      </c>
      <c r="I313" s="407" t="str">
        <f t="shared" si="113"/>
        <v/>
      </c>
      <c r="J313" s="407" t="str">
        <f t="shared" si="114"/>
        <v/>
      </c>
      <c r="K313" s="407" t="str">
        <f t="shared" si="109"/>
        <v/>
      </c>
      <c r="L313" s="407"/>
      <c r="M313" s="281"/>
      <c r="N313" s="366"/>
      <c r="O313" s="367" t="str">
        <f t="shared" si="115"/>
        <v/>
      </c>
      <c r="P313" s="366"/>
      <c r="Q313" s="395" t="str">
        <f t="shared" si="116"/>
        <v/>
      </c>
      <c r="R313" s="366"/>
      <c r="S313" s="396" t="str">
        <f t="shared" si="117"/>
        <v/>
      </c>
      <c r="T313" s="397">
        <f ca="1">SUMIF($N$8:S$9,"QUANT.",N313:S313)</f>
        <v>0</v>
      </c>
      <c r="U313" s="398">
        <f ca="1" t="shared" si="110"/>
        <v>0</v>
      </c>
      <c r="V313" s="399" t="str">
        <f ca="1" t="shared" si="112"/>
        <v/>
      </c>
      <c r="W313" s="400">
        <f ca="1" t="shared" si="118"/>
        <v>0</v>
      </c>
      <c r="X313" s="400" t="e">
        <f ca="1" t="shared" si="119"/>
        <v>#VALUE!</v>
      </c>
      <c r="Y313" s="281"/>
      <c r="Z313" s="281"/>
      <c r="AA313" s="281"/>
      <c r="AB313" s="281"/>
      <c r="AC313" s="281"/>
      <c r="AD313" s="281"/>
      <c r="AE313" s="281"/>
      <c r="AF313" s="281"/>
      <c r="AG313" s="281"/>
      <c r="AH313" s="281"/>
      <c r="AI313" s="281"/>
      <c r="AJ313" s="283">
        <f t="shared" si="120"/>
        <v>0</v>
      </c>
      <c r="AK313" s="283">
        <v>0</v>
      </c>
    </row>
    <row r="314" s="232" customFormat="1" customHeight="1" spans="1:37">
      <c r="A314" s="402"/>
      <c r="B314" s="403"/>
      <c r="C314" s="404" t="str">
        <f>IF($B314="","",IFERROR(VLOOKUP($B314,#REF!,2,0),IFERROR(VLOOKUP($B314,#REF!,2,0),"")))</f>
        <v/>
      </c>
      <c r="D314" s="405" t="str">
        <f>IF($B314="","",IFERROR(VLOOKUP($B314,#REF!,3,0),IFERROR(VLOOKUP($B314,#REF!,3,0),"")))</f>
        <v/>
      </c>
      <c r="E314" s="406"/>
      <c r="F314" s="407" t="str">
        <f>IF($B314="","",IFERROR(VLOOKUP($B314,#REF!,4,0),IFERROR(VLOOKUP($B314,#REF!,6,0),"")))</f>
        <v/>
      </c>
      <c r="G314" s="407" t="str">
        <f>IF($B314="","",IFERROR(VLOOKUP($B314,#REF!,5,0),IFERROR(VLOOKUP($B314,#REF!,7,0),"")))</f>
        <v/>
      </c>
      <c r="H314" s="407" t="str">
        <f t="shared" si="111"/>
        <v/>
      </c>
      <c r="I314" s="407" t="str">
        <f t="shared" si="113"/>
        <v/>
      </c>
      <c r="J314" s="407" t="str">
        <f t="shared" si="114"/>
        <v/>
      </c>
      <c r="K314" s="407" t="str">
        <f t="shared" si="109"/>
        <v/>
      </c>
      <c r="L314" s="407"/>
      <c r="M314" s="281"/>
      <c r="N314" s="366"/>
      <c r="O314" s="367" t="str">
        <f t="shared" si="115"/>
        <v/>
      </c>
      <c r="P314" s="366"/>
      <c r="Q314" s="395" t="str">
        <f t="shared" si="116"/>
        <v/>
      </c>
      <c r="R314" s="366"/>
      <c r="S314" s="396" t="str">
        <f t="shared" si="117"/>
        <v/>
      </c>
      <c r="T314" s="397">
        <f ca="1">SUMIF($N$8:S$9,"QUANT.",N314:S314)</f>
        <v>0</v>
      </c>
      <c r="U314" s="398">
        <f ca="1" t="shared" si="110"/>
        <v>0</v>
      </c>
      <c r="V314" s="399" t="str">
        <f ca="1" t="shared" si="112"/>
        <v/>
      </c>
      <c r="W314" s="400">
        <f ca="1" t="shared" si="118"/>
        <v>0</v>
      </c>
      <c r="X314" s="400" t="e">
        <f ca="1" t="shared" si="119"/>
        <v>#VALUE!</v>
      </c>
      <c r="Y314" s="281"/>
      <c r="Z314" s="281"/>
      <c r="AA314" s="281"/>
      <c r="AB314" s="281"/>
      <c r="AC314" s="281"/>
      <c r="AD314" s="281"/>
      <c r="AE314" s="281"/>
      <c r="AF314" s="281"/>
      <c r="AG314" s="281"/>
      <c r="AH314" s="281"/>
      <c r="AI314" s="281"/>
      <c r="AJ314" s="283">
        <f t="shared" si="120"/>
        <v>0</v>
      </c>
      <c r="AK314" s="283">
        <v>0</v>
      </c>
    </row>
    <row r="315" s="232" customFormat="1" customHeight="1" spans="1:37">
      <c r="A315" s="402"/>
      <c r="B315" s="403"/>
      <c r="C315" s="404" t="str">
        <f>IF($B315="","",IFERROR(VLOOKUP($B315,#REF!,2,0),IFERROR(VLOOKUP($B315,#REF!,2,0),"")))</f>
        <v/>
      </c>
      <c r="D315" s="405" t="str">
        <f>IF($B315="","",IFERROR(VLOOKUP($B315,#REF!,3,0),IFERROR(VLOOKUP($B315,#REF!,3,0),"")))</f>
        <v/>
      </c>
      <c r="E315" s="406"/>
      <c r="F315" s="407" t="str">
        <f>IF($B315="","",IFERROR(VLOOKUP($B315,#REF!,4,0),IFERROR(VLOOKUP($B315,#REF!,6,0),"")))</f>
        <v/>
      </c>
      <c r="G315" s="407" t="str">
        <f>IF($B315="","",IFERROR(VLOOKUP($B315,#REF!,5,0),IFERROR(VLOOKUP($B315,#REF!,7,0),"")))</f>
        <v/>
      </c>
      <c r="H315" s="407" t="str">
        <f t="shared" si="111"/>
        <v/>
      </c>
      <c r="I315" s="407" t="str">
        <f t="shared" si="113"/>
        <v/>
      </c>
      <c r="J315" s="407" t="str">
        <f t="shared" si="114"/>
        <v/>
      </c>
      <c r="K315" s="407" t="str">
        <f t="shared" si="109"/>
        <v/>
      </c>
      <c r="L315" s="407"/>
      <c r="M315" s="281"/>
      <c r="N315" s="366"/>
      <c r="O315" s="367" t="str">
        <f t="shared" si="115"/>
        <v/>
      </c>
      <c r="P315" s="366"/>
      <c r="Q315" s="395" t="str">
        <f t="shared" si="116"/>
        <v/>
      </c>
      <c r="R315" s="366"/>
      <c r="S315" s="396" t="str">
        <f t="shared" si="117"/>
        <v/>
      </c>
      <c r="T315" s="397">
        <f ca="1">SUMIF($N$8:S$9,"QUANT.",N315:S315)</f>
        <v>0</v>
      </c>
      <c r="U315" s="398">
        <f ca="1" t="shared" si="110"/>
        <v>0</v>
      </c>
      <c r="V315" s="399" t="str">
        <f ca="1" t="shared" si="112"/>
        <v/>
      </c>
      <c r="W315" s="400">
        <f ca="1" t="shared" si="118"/>
        <v>0</v>
      </c>
      <c r="X315" s="400" t="e">
        <f ca="1" t="shared" si="119"/>
        <v>#VALUE!</v>
      </c>
      <c r="Y315" s="281"/>
      <c r="Z315" s="281"/>
      <c r="AA315" s="281"/>
      <c r="AB315" s="281"/>
      <c r="AC315" s="281"/>
      <c r="AD315" s="281"/>
      <c r="AE315" s="281"/>
      <c r="AF315" s="281"/>
      <c r="AG315" s="281"/>
      <c r="AH315" s="281"/>
      <c r="AI315" s="281"/>
      <c r="AJ315" s="283">
        <f t="shared" si="120"/>
        <v>0</v>
      </c>
      <c r="AK315" s="283">
        <v>0</v>
      </c>
    </row>
    <row r="316" s="232" customFormat="1" customHeight="1" spans="1:37">
      <c r="A316" s="402"/>
      <c r="B316" s="403"/>
      <c r="C316" s="404" t="str">
        <f>IF($B316="","",IFERROR(VLOOKUP($B316,#REF!,2,0),IFERROR(VLOOKUP($B316,#REF!,2,0),"")))</f>
        <v/>
      </c>
      <c r="D316" s="405" t="str">
        <f>IF($B316="","",IFERROR(VLOOKUP($B316,#REF!,3,0),IFERROR(VLOOKUP($B316,#REF!,3,0),"")))</f>
        <v/>
      </c>
      <c r="E316" s="406"/>
      <c r="F316" s="407" t="str">
        <f>IF($B316="","",IFERROR(VLOOKUP($B316,#REF!,4,0),IFERROR(VLOOKUP($B316,#REF!,6,0),"")))</f>
        <v/>
      </c>
      <c r="G316" s="407" t="str">
        <f>IF($B316="","",IFERROR(VLOOKUP($B316,#REF!,5,0),IFERROR(VLOOKUP($B316,#REF!,7,0),"")))</f>
        <v/>
      </c>
      <c r="H316" s="407" t="str">
        <f t="shared" si="111"/>
        <v/>
      </c>
      <c r="I316" s="407" t="str">
        <f t="shared" si="113"/>
        <v/>
      </c>
      <c r="J316" s="407" t="str">
        <f t="shared" si="114"/>
        <v/>
      </c>
      <c r="K316" s="407" t="str">
        <f t="shared" si="109"/>
        <v/>
      </c>
      <c r="L316" s="407"/>
      <c r="M316" s="281"/>
      <c r="N316" s="366"/>
      <c r="O316" s="367" t="str">
        <f t="shared" si="115"/>
        <v/>
      </c>
      <c r="P316" s="366"/>
      <c r="Q316" s="395" t="str">
        <f t="shared" si="116"/>
        <v/>
      </c>
      <c r="R316" s="366"/>
      <c r="S316" s="396" t="str">
        <f t="shared" si="117"/>
        <v/>
      </c>
      <c r="T316" s="397">
        <f ca="1">SUMIF($N$8:S$9,"QUANT.",N316:S316)</f>
        <v>0</v>
      </c>
      <c r="U316" s="398">
        <f ca="1" t="shared" si="110"/>
        <v>0</v>
      </c>
      <c r="V316" s="399" t="str">
        <f ca="1" t="shared" si="112"/>
        <v/>
      </c>
      <c r="W316" s="400">
        <f ca="1" t="shared" si="118"/>
        <v>0</v>
      </c>
      <c r="X316" s="400" t="e">
        <f ca="1" t="shared" si="119"/>
        <v>#VALUE!</v>
      </c>
      <c r="Y316" s="281"/>
      <c r="Z316" s="281"/>
      <c r="AA316" s="281"/>
      <c r="AB316" s="281"/>
      <c r="AC316" s="281"/>
      <c r="AD316" s="281"/>
      <c r="AE316" s="281"/>
      <c r="AF316" s="281"/>
      <c r="AG316" s="281"/>
      <c r="AH316" s="281"/>
      <c r="AI316" s="281"/>
      <c r="AJ316" s="283">
        <f t="shared" si="120"/>
        <v>0</v>
      </c>
      <c r="AK316" s="283">
        <v>0</v>
      </c>
    </row>
    <row r="317" s="232" customFormat="1" customHeight="1" spans="1:37">
      <c r="A317" s="402"/>
      <c r="B317" s="403"/>
      <c r="C317" s="404" t="str">
        <f>IF($B317="","",IFERROR(VLOOKUP($B317,#REF!,2,0),IFERROR(VLOOKUP($B317,#REF!,2,0),"")))</f>
        <v/>
      </c>
      <c r="D317" s="405" t="str">
        <f>IF($B317="","",IFERROR(VLOOKUP($B317,#REF!,3,0),IFERROR(VLOOKUP($B317,#REF!,3,0),"")))</f>
        <v/>
      </c>
      <c r="E317" s="406"/>
      <c r="F317" s="407" t="str">
        <f>IF($B317="","",IFERROR(VLOOKUP($B317,#REF!,4,0),IFERROR(VLOOKUP($B317,#REF!,6,0),"")))</f>
        <v/>
      </c>
      <c r="G317" s="407" t="str">
        <f>IF($B317="","",IFERROR(VLOOKUP($B317,#REF!,5,0),IFERROR(VLOOKUP($B317,#REF!,7,0),"")))</f>
        <v/>
      </c>
      <c r="H317" s="407" t="str">
        <f t="shared" si="111"/>
        <v/>
      </c>
      <c r="I317" s="407" t="str">
        <f t="shared" si="113"/>
        <v/>
      </c>
      <c r="J317" s="407" t="str">
        <f t="shared" si="114"/>
        <v/>
      </c>
      <c r="K317" s="407" t="str">
        <f t="shared" si="109"/>
        <v/>
      </c>
      <c r="L317" s="407"/>
      <c r="M317" s="281"/>
      <c r="N317" s="366"/>
      <c r="O317" s="367" t="str">
        <f t="shared" si="115"/>
        <v/>
      </c>
      <c r="P317" s="366"/>
      <c r="Q317" s="395" t="str">
        <f t="shared" si="116"/>
        <v/>
      </c>
      <c r="R317" s="366"/>
      <c r="S317" s="396" t="str">
        <f t="shared" si="117"/>
        <v/>
      </c>
      <c r="T317" s="397">
        <f ca="1">SUMIF($N$8:S$9,"QUANT.",N317:S317)</f>
        <v>0</v>
      </c>
      <c r="U317" s="398">
        <f ca="1" t="shared" si="110"/>
        <v>0</v>
      </c>
      <c r="V317" s="399" t="str">
        <f ca="1" t="shared" si="112"/>
        <v/>
      </c>
      <c r="W317" s="400">
        <f ca="1" t="shared" si="118"/>
        <v>0</v>
      </c>
      <c r="X317" s="400" t="e">
        <f ca="1" t="shared" si="119"/>
        <v>#VALUE!</v>
      </c>
      <c r="Y317" s="281"/>
      <c r="Z317" s="281"/>
      <c r="AA317" s="281"/>
      <c r="AB317" s="281"/>
      <c r="AC317" s="281"/>
      <c r="AD317" s="281"/>
      <c r="AE317" s="281"/>
      <c r="AF317" s="281"/>
      <c r="AG317" s="281"/>
      <c r="AH317" s="281"/>
      <c r="AI317" s="281"/>
      <c r="AJ317" s="283">
        <f t="shared" si="120"/>
        <v>0</v>
      </c>
      <c r="AK317" s="283">
        <v>0</v>
      </c>
    </row>
    <row r="318" s="232" customFormat="1" customHeight="1" spans="1:37">
      <c r="A318" s="402"/>
      <c r="B318" s="403"/>
      <c r="C318" s="404" t="str">
        <f>IF($B318="","",IFERROR(VLOOKUP($B318,#REF!,2,0),IFERROR(VLOOKUP($B318,#REF!,2,0),"")))</f>
        <v/>
      </c>
      <c r="D318" s="405" t="str">
        <f>IF($B318="","",IFERROR(VLOOKUP($B318,#REF!,3,0),IFERROR(VLOOKUP($B318,#REF!,3,0),"")))</f>
        <v/>
      </c>
      <c r="E318" s="406"/>
      <c r="F318" s="407" t="str">
        <f>IF($B318="","",IFERROR(VLOOKUP($B318,#REF!,4,0),IFERROR(VLOOKUP($B318,#REF!,6,0),"")))</f>
        <v/>
      </c>
      <c r="G318" s="407" t="str">
        <f>IF($B318="","",IFERROR(VLOOKUP($B318,#REF!,5,0),IFERROR(VLOOKUP($B318,#REF!,7,0),"")))</f>
        <v/>
      </c>
      <c r="H318" s="407" t="str">
        <f t="shared" si="111"/>
        <v/>
      </c>
      <c r="I318" s="407" t="str">
        <f t="shared" si="113"/>
        <v/>
      </c>
      <c r="J318" s="407" t="str">
        <f t="shared" si="114"/>
        <v/>
      </c>
      <c r="K318" s="407" t="str">
        <f t="shared" si="109"/>
        <v/>
      </c>
      <c r="L318" s="407"/>
      <c r="M318" s="281"/>
      <c r="N318" s="366"/>
      <c r="O318" s="367" t="str">
        <f t="shared" si="115"/>
        <v/>
      </c>
      <c r="P318" s="366"/>
      <c r="Q318" s="395" t="str">
        <f t="shared" si="116"/>
        <v/>
      </c>
      <c r="R318" s="366"/>
      <c r="S318" s="396" t="str">
        <f t="shared" si="117"/>
        <v/>
      </c>
      <c r="T318" s="397">
        <f ca="1">SUMIF($N$8:S$9,"QUANT.",N318:S318)</f>
        <v>0</v>
      </c>
      <c r="U318" s="398">
        <f ca="1" t="shared" si="110"/>
        <v>0</v>
      </c>
      <c r="V318" s="399" t="str">
        <f ca="1" t="shared" si="112"/>
        <v/>
      </c>
      <c r="W318" s="400">
        <f ca="1" t="shared" si="118"/>
        <v>0</v>
      </c>
      <c r="X318" s="400" t="e">
        <f ca="1" t="shared" si="119"/>
        <v>#VALUE!</v>
      </c>
      <c r="Y318" s="281"/>
      <c r="Z318" s="281"/>
      <c r="AA318" s="281"/>
      <c r="AB318" s="281"/>
      <c r="AC318" s="281"/>
      <c r="AD318" s="281"/>
      <c r="AE318" s="281"/>
      <c r="AF318" s="281"/>
      <c r="AG318" s="281"/>
      <c r="AH318" s="281"/>
      <c r="AI318" s="281"/>
      <c r="AJ318" s="283">
        <f t="shared" si="120"/>
        <v>0</v>
      </c>
      <c r="AK318" s="283">
        <v>0</v>
      </c>
    </row>
    <row r="319" s="232" customFormat="1" customHeight="1" spans="1:37">
      <c r="A319" s="402"/>
      <c r="B319" s="403"/>
      <c r="C319" s="404" t="str">
        <f>IF($B319="","",IFERROR(VLOOKUP($B319,#REF!,2,0),IFERROR(VLOOKUP($B319,#REF!,2,0),"")))</f>
        <v/>
      </c>
      <c r="D319" s="405" t="str">
        <f>IF($B319="","",IFERROR(VLOOKUP($B319,#REF!,3,0),IFERROR(VLOOKUP($B319,#REF!,3,0),"")))</f>
        <v/>
      </c>
      <c r="E319" s="406"/>
      <c r="F319" s="407" t="str">
        <f>IF($B319="","",IFERROR(VLOOKUP($B319,#REF!,4,0),IFERROR(VLOOKUP($B319,#REF!,6,0),"")))</f>
        <v/>
      </c>
      <c r="G319" s="407" t="str">
        <f>IF($B319="","",IFERROR(VLOOKUP($B319,#REF!,5,0),IFERROR(VLOOKUP($B319,#REF!,7,0),"")))</f>
        <v/>
      </c>
      <c r="H319" s="407" t="str">
        <f t="shared" si="111"/>
        <v/>
      </c>
      <c r="I319" s="407" t="str">
        <f t="shared" si="113"/>
        <v/>
      </c>
      <c r="J319" s="407" t="str">
        <f t="shared" si="114"/>
        <v/>
      </c>
      <c r="K319" s="407" t="str">
        <f t="shared" si="109"/>
        <v/>
      </c>
      <c r="L319" s="407"/>
      <c r="M319" s="281"/>
      <c r="N319" s="366"/>
      <c r="O319" s="367" t="str">
        <f t="shared" si="115"/>
        <v/>
      </c>
      <c r="P319" s="366"/>
      <c r="Q319" s="395" t="str">
        <f t="shared" si="116"/>
        <v/>
      </c>
      <c r="R319" s="366"/>
      <c r="S319" s="396" t="str">
        <f t="shared" si="117"/>
        <v/>
      </c>
      <c r="T319" s="397">
        <f ca="1">SUMIF($N$8:S$9,"QUANT.",N319:S319)</f>
        <v>0</v>
      </c>
      <c r="U319" s="398">
        <f ca="1" t="shared" si="110"/>
        <v>0</v>
      </c>
      <c r="V319" s="399" t="str">
        <f ca="1" t="shared" si="112"/>
        <v/>
      </c>
      <c r="W319" s="400">
        <f ca="1" t="shared" si="118"/>
        <v>0</v>
      </c>
      <c r="X319" s="400" t="e">
        <f ca="1" t="shared" si="119"/>
        <v>#VALUE!</v>
      </c>
      <c r="Y319" s="281"/>
      <c r="Z319" s="281"/>
      <c r="AA319" s="281"/>
      <c r="AB319" s="281"/>
      <c r="AC319" s="281"/>
      <c r="AD319" s="281"/>
      <c r="AE319" s="281"/>
      <c r="AF319" s="281"/>
      <c r="AG319" s="281"/>
      <c r="AH319" s="281"/>
      <c r="AI319" s="281"/>
      <c r="AJ319" s="283">
        <f t="shared" si="120"/>
        <v>0</v>
      </c>
      <c r="AK319" s="283">
        <v>0</v>
      </c>
    </row>
    <row r="320" s="232" customFormat="1" customHeight="1" spans="1:37">
      <c r="A320" s="402"/>
      <c r="B320" s="403"/>
      <c r="C320" s="404" t="str">
        <f>IF($B320="","",IFERROR(VLOOKUP($B320,#REF!,2,0),IFERROR(VLOOKUP($B320,#REF!,2,0),"")))</f>
        <v/>
      </c>
      <c r="D320" s="405" t="str">
        <f>IF($B320="","",IFERROR(VLOOKUP($B320,#REF!,3,0),IFERROR(VLOOKUP($B320,#REF!,3,0),"")))</f>
        <v/>
      </c>
      <c r="E320" s="406"/>
      <c r="F320" s="407" t="str">
        <f>IF($B320="","",IFERROR(VLOOKUP($B320,#REF!,4,0),IFERROR(VLOOKUP($B320,#REF!,6,0),"")))</f>
        <v/>
      </c>
      <c r="G320" s="407" t="str">
        <f>IF($B320="","",IFERROR(VLOOKUP($B320,#REF!,5,0),IFERROR(VLOOKUP($B320,#REF!,7,0),"")))</f>
        <v/>
      </c>
      <c r="H320" s="407" t="str">
        <f t="shared" si="111"/>
        <v/>
      </c>
      <c r="I320" s="407" t="str">
        <f t="shared" si="113"/>
        <v/>
      </c>
      <c r="J320" s="407" t="str">
        <f t="shared" si="114"/>
        <v/>
      </c>
      <c r="K320" s="407" t="str">
        <f t="shared" si="109"/>
        <v/>
      </c>
      <c r="L320" s="407"/>
      <c r="M320" s="281"/>
      <c r="N320" s="366"/>
      <c r="O320" s="367" t="str">
        <f t="shared" si="115"/>
        <v/>
      </c>
      <c r="P320" s="366"/>
      <c r="Q320" s="395" t="str">
        <f t="shared" si="116"/>
        <v/>
      </c>
      <c r="R320" s="366"/>
      <c r="S320" s="396" t="str">
        <f t="shared" si="117"/>
        <v/>
      </c>
      <c r="T320" s="397">
        <f ca="1">SUMIF($N$8:S$9,"QUANT.",N320:S320)</f>
        <v>0</v>
      </c>
      <c r="U320" s="398">
        <f ca="1" t="shared" si="110"/>
        <v>0</v>
      </c>
      <c r="V320" s="399" t="str">
        <f ca="1" t="shared" si="112"/>
        <v/>
      </c>
      <c r="W320" s="400">
        <f ca="1" t="shared" si="118"/>
        <v>0</v>
      </c>
      <c r="X320" s="400" t="e">
        <f ca="1" t="shared" si="119"/>
        <v>#VALUE!</v>
      </c>
      <c r="Y320" s="281"/>
      <c r="Z320" s="281"/>
      <c r="AA320" s="281"/>
      <c r="AB320" s="281"/>
      <c r="AC320" s="281"/>
      <c r="AD320" s="281"/>
      <c r="AE320" s="281"/>
      <c r="AF320" s="281"/>
      <c r="AG320" s="281"/>
      <c r="AH320" s="281"/>
      <c r="AI320" s="281"/>
      <c r="AJ320" s="283">
        <f t="shared" si="120"/>
        <v>0</v>
      </c>
      <c r="AK320" s="283">
        <v>0</v>
      </c>
    </row>
    <row r="321" s="232" customFormat="1" customHeight="1" spans="1:37">
      <c r="A321" s="402"/>
      <c r="B321" s="403"/>
      <c r="C321" s="404" t="str">
        <f>IF($B321="","",IFERROR(VLOOKUP($B321,#REF!,2,0),IFERROR(VLOOKUP($B321,#REF!,2,0),"")))</f>
        <v/>
      </c>
      <c r="D321" s="405" t="str">
        <f>IF($B321="","",IFERROR(VLOOKUP($B321,#REF!,3,0),IFERROR(VLOOKUP($B321,#REF!,3,0),"")))</f>
        <v/>
      </c>
      <c r="E321" s="406"/>
      <c r="F321" s="407" t="str">
        <f>IF($B321="","",IFERROR(VLOOKUP($B321,#REF!,4,0),IFERROR(VLOOKUP($B321,#REF!,6,0),"")))</f>
        <v/>
      </c>
      <c r="G321" s="407" t="str">
        <f>IF($B321="","",IFERROR(VLOOKUP($B321,#REF!,5,0),IFERROR(VLOOKUP($B321,#REF!,7,0),"")))</f>
        <v/>
      </c>
      <c r="H321" s="407" t="str">
        <f t="shared" si="111"/>
        <v/>
      </c>
      <c r="I321" s="407" t="str">
        <f t="shared" si="113"/>
        <v/>
      </c>
      <c r="J321" s="407" t="str">
        <f t="shared" si="114"/>
        <v/>
      </c>
      <c r="K321" s="407" t="str">
        <f t="shared" si="109"/>
        <v/>
      </c>
      <c r="L321" s="407"/>
      <c r="M321" s="281"/>
      <c r="N321" s="366"/>
      <c r="O321" s="367" t="str">
        <f t="shared" si="115"/>
        <v/>
      </c>
      <c r="P321" s="366"/>
      <c r="Q321" s="395" t="str">
        <f t="shared" si="116"/>
        <v/>
      </c>
      <c r="R321" s="366"/>
      <c r="S321" s="396" t="str">
        <f t="shared" si="117"/>
        <v/>
      </c>
      <c r="T321" s="397">
        <f ca="1">SUMIF($N$8:S$9,"QUANT.",N321:S321)</f>
        <v>0</v>
      </c>
      <c r="U321" s="398">
        <f ca="1" t="shared" si="110"/>
        <v>0</v>
      </c>
      <c r="V321" s="399" t="str">
        <f ca="1" t="shared" si="112"/>
        <v/>
      </c>
      <c r="W321" s="400">
        <f ca="1" t="shared" si="118"/>
        <v>0</v>
      </c>
      <c r="X321" s="400" t="e">
        <f ca="1" t="shared" si="119"/>
        <v>#VALUE!</v>
      </c>
      <c r="Y321" s="281"/>
      <c r="Z321" s="281"/>
      <c r="AA321" s="281"/>
      <c r="AB321" s="281"/>
      <c r="AC321" s="281"/>
      <c r="AD321" s="281"/>
      <c r="AE321" s="281"/>
      <c r="AF321" s="281"/>
      <c r="AG321" s="281"/>
      <c r="AH321" s="281"/>
      <c r="AI321" s="281"/>
      <c r="AJ321" s="283">
        <f t="shared" si="120"/>
        <v>0</v>
      </c>
      <c r="AK321" s="283">
        <v>0</v>
      </c>
    </row>
    <row r="322" s="232" customFormat="1" customHeight="1" spans="1:37">
      <c r="A322" s="402"/>
      <c r="B322" s="403"/>
      <c r="C322" s="404" t="str">
        <f>IF($B322="","",IFERROR(VLOOKUP($B322,#REF!,2,0),IFERROR(VLOOKUP($B322,#REF!,2,0),"")))</f>
        <v/>
      </c>
      <c r="D322" s="405" t="str">
        <f>IF($B322="","",IFERROR(VLOOKUP($B322,#REF!,3,0),IFERROR(VLOOKUP($B322,#REF!,3,0),"")))</f>
        <v/>
      </c>
      <c r="E322" s="406"/>
      <c r="F322" s="407" t="str">
        <f>IF($B322="","",IFERROR(VLOOKUP($B322,#REF!,4,0),IFERROR(VLOOKUP($B322,#REF!,6,0),"")))</f>
        <v/>
      </c>
      <c r="G322" s="407" t="str">
        <f>IF($B322="","",IFERROR(VLOOKUP($B322,#REF!,5,0),IFERROR(VLOOKUP($B322,#REF!,7,0),"")))</f>
        <v/>
      </c>
      <c r="H322" s="407" t="str">
        <f t="shared" si="111"/>
        <v/>
      </c>
      <c r="I322" s="407" t="str">
        <f t="shared" si="113"/>
        <v/>
      </c>
      <c r="J322" s="407" t="str">
        <f t="shared" si="114"/>
        <v/>
      </c>
      <c r="K322" s="407" t="str">
        <f t="shared" si="109"/>
        <v/>
      </c>
      <c r="L322" s="407"/>
      <c r="M322" s="281"/>
      <c r="N322" s="366"/>
      <c r="O322" s="367" t="str">
        <f t="shared" si="115"/>
        <v/>
      </c>
      <c r="P322" s="366"/>
      <c r="Q322" s="395" t="str">
        <f t="shared" si="116"/>
        <v/>
      </c>
      <c r="R322" s="366"/>
      <c r="S322" s="396" t="str">
        <f t="shared" si="117"/>
        <v/>
      </c>
      <c r="T322" s="397">
        <f ca="1">SUMIF($N$8:S$9,"QUANT.",N322:S322)</f>
        <v>0</v>
      </c>
      <c r="U322" s="398">
        <f ca="1" t="shared" si="110"/>
        <v>0</v>
      </c>
      <c r="V322" s="399" t="str">
        <f ca="1" t="shared" si="112"/>
        <v/>
      </c>
      <c r="W322" s="400">
        <f ca="1" t="shared" si="118"/>
        <v>0</v>
      </c>
      <c r="X322" s="400" t="e">
        <f ca="1" t="shared" si="119"/>
        <v>#VALUE!</v>
      </c>
      <c r="Y322" s="281"/>
      <c r="Z322" s="281"/>
      <c r="AA322" s="281"/>
      <c r="AB322" s="281"/>
      <c r="AC322" s="281"/>
      <c r="AD322" s="281"/>
      <c r="AE322" s="281"/>
      <c r="AF322" s="281"/>
      <c r="AG322" s="281"/>
      <c r="AH322" s="281"/>
      <c r="AI322" s="281"/>
      <c r="AJ322" s="283">
        <f t="shared" si="120"/>
        <v>0</v>
      </c>
      <c r="AK322" s="283">
        <v>0</v>
      </c>
    </row>
    <row r="323" s="232" customFormat="1" customHeight="1" spans="1:37">
      <c r="A323" s="402"/>
      <c r="B323" s="403"/>
      <c r="C323" s="404" t="str">
        <f>IF($B323="","",IFERROR(VLOOKUP($B323,#REF!,2,0),IFERROR(VLOOKUP($B323,#REF!,2,0),"")))</f>
        <v/>
      </c>
      <c r="D323" s="405" t="str">
        <f>IF($B323="","",IFERROR(VLOOKUP($B323,#REF!,3,0),IFERROR(VLOOKUP($B323,#REF!,3,0),"")))</f>
        <v/>
      </c>
      <c r="E323" s="406"/>
      <c r="F323" s="407" t="str">
        <f>IF($B323="","",IFERROR(VLOOKUP($B323,#REF!,4,0),IFERROR(VLOOKUP($B323,#REF!,6,0),"")))</f>
        <v/>
      </c>
      <c r="G323" s="407" t="str">
        <f>IF($B323="","",IFERROR(VLOOKUP($B323,#REF!,5,0),IFERROR(VLOOKUP($B323,#REF!,7,0),"")))</f>
        <v/>
      </c>
      <c r="H323" s="407" t="str">
        <f t="shared" si="111"/>
        <v/>
      </c>
      <c r="I323" s="407" t="str">
        <f t="shared" si="113"/>
        <v/>
      </c>
      <c r="J323" s="407" t="str">
        <f t="shared" si="114"/>
        <v/>
      </c>
      <c r="K323" s="407" t="str">
        <f t="shared" si="109"/>
        <v/>
      </c>
      <c r="L323" s="407"/>
      <c r="M323" s="281"/>
      <c r="N323" s="366"/>
      <c r="O323" s="367" t="str">
        <f t="shared" si="115"/>
        <v/>
      </c>
      <c r="P323" s="366"/>
      <c r="Q323" s="395" t="str">
        <f t="shared" si="116"/>
        <v/>
      </c>
      <c r="R323" s="366"/>
      <c r="S323" s="396" t="str">
        <f t="shared" si="117"/>
        <v/>
      </c>
      <c r="T323" s="397">
        <f ca="1">SUMIF($N$8:S$9,"QUANT.",N323:S323)</f>
        <v>0</v>
      </c>
      <c r="U323" s="398">
        <f ca="1" t="shared" si="110"/>
        <v>0</v>
      </c>
      <c r="V323" s="399" t="str">
        <f ca="1" t="shared" si="112"/>
        <v/>
      </c>
      <c r="W323" s="400">
        <f ca="1" t="shared" si="118"/>
        <v>0</v>
      </c>
      <c r="X323" s="400" t="e">
        <f ca="1" t="shared" si="119"/>
        <v>#VALUE!</v>
      </c>
      <c r="Y323" s="281"/>
      <c r="Z323" s="281"/>
      <c r="AA323" s="281"/>
      <c r="AB323" s="281"/>
      <c r="AC323" s="281"/>
      <c r="AD323" s="281"/>
      <c r="AE323" s="281"/>
      <c r="AF323" s="281"/>
      <c r="AG323" s="281"/>
      <c r="AH323" s="281"/>
      <c r="AI323" s="281"/>
      <c r="AJ323" s="283">
        <f t="shared" si="120"/>
        <v>0</v>
      </c>
      <c r="AK323" s="283">
        <v>0</v>
      </c>
    </row>
    <row r="324" s="232" customFormat="1" customHeight="1" spans="1:37">
      <c r="A324" s="402"/>
      <c r="B324" s="403"/>
      <c r="C324" s="404" t="str">
        <f>IF($B324="","",IFERROR(VLOOKUP($B324,#REF!,2,0),IFERROR(VLOOKUP($B324,#REF!,2,0),"")))</f>
        <v/>
      </c>
      <c r="D324" s="405" t="str">
        <f>IF($B324="","",IFERROR(VLOOKUP($B324,#REF!,3,0),IFERROR(VLOOKUP($B324,#REF!,3,0),"")))</f>
        <v/>
      </c>
      <c r="E324" s="406"/>
      <c r="F324" s="407" t="str">
        <f>IF($B324="","",IFERROR(VLOOKUP($B324,#REF!,4,0),IFERROR(VLOOKUP($B324,#REF!,6,0),"")))</f>
        <v/>
      </c>
      <c r="G324" s="407" t="str">
        <f>IF($B324="","",IFERROR(VLOOKUP($B324,#REF!,5,0),IFERROR(VLOOKUP($B324,#REF!,7,0),"")))</f>
        <v/>
      </c>
      <c r="H324" s="407" t="str">
        <f t="shared" si="111"/>
        <v/>
      </c>
      <c r="I324" s="407" t="str">
        <f t="shared" si="113"/>
        <v/>
      </c>
      <c r="J324" s="407" t="str">
        <f t="shared" si="114"/>
        <v/>
      </c>
      <c r="K324" s="407" t="str">
        <f t="shared" si="109"/>
        <v/>
      </c>
      <c r="L324" s="407"/>
      <c r="M324" s="281"/>
      <c r="N324" s="366"/>
      <c r="O324" s="367" t="str">
        <f t="shared" si="115"/>
        <v/>
      </c>
      <c r="P324" s="366"/>
      <c r="Q324" s="395" t="str">
        <f t="shared" si="116"/>
        <v/>
      </c>
      <c r="R324" s="366"/>
      <c r="S324" s="396" t="str">
        <f t="shared" si="117"/>
        <v/>
      </c>
      <c r="T324" s="397">
        <f ca="1">SUMIF($N$8:S$9,"QUANT.",N324:S324)</f>
        <v>0</v>
      </c>
      <c r="U324" s="398">
        <f ca="1" t="shared" si="110"/>
        <v>0</v>
      </c>
      <c r="V324" s="399" t="str">
        <f ca="1" t="shared" si="112"/>
        <v/>
      </c>
      <c r="W324" s="400">
        <f ca="1" t="shared" si="118"/>
        <v>0</v>
      </c>
      <c r="X324" s="400" t="e">
        <f ca="1" t="shared" si="119"/>
        <v>#VALUE!</v>
      </c>
      <c r="Y324" s="281"/>
      <c r="Z324" s="281"/>
      <c r="AA324" s="281"/>
      <c r="AB324" s="281"/>
      <c r="AC324" s="281"/>
      <c r="AD324" s="281"/>
      <c r="AE324" s="281"/>
      <c r="AF324" s="281"/>
      <c r="AG324" s="281"/>
      <c r="AH324" s="281"/>
      <c r="AI324" s="281"/>
      <c r="AJ324" s="283">
        <f t="shared" si="120"/>
        <v>0</v>
      </c>
      <c r="AK324" s="283">
        <v>0</v>
      </c>
    </row>
    <row r="325" s="232" customFormat="1" customHeight="1" spans="1:37">
      <c r="A325" s="402"/>
      <c r="B325" s="403"/>
      <c r="C325" s="404" t="str">
        <f>IF($B325="","",IFERROR(VLOOKUP($B325,#REF!,2,0),IFERROR(VLOOKUP($B325,#REF!,2,0),"")))</f>
        <v/>
      </c>
      <c r="D325" s="405" t="str">
        <f>IF($B325="","",IFERROR(VLOOKUP($B325,#REF!,3,0),IFERROR(VLOOKUP($B325,#REF!,3,0),"")))</f>
        <v/>
      </c>
      <c r="E325" s="406"/>
      <c r="F325" s="407" t="str">
        <f>IF($B325="","",IFERROR(VLOOKUP($B325,#REF!,4,0),IFERROR(VLOOKUP($B325,#REF!,6,0),"")))</f>
        <v/>
      </c>
      <c r="G325" s="407" t="str">
        <f>IF($B325="","",IFERROR(VLOOKUP($B325,#REF!,5,0),IFERROR(VLOOKUP($B325,#REF!,7,0),"")))</f>
        <v/>
      </c>
      <c r="H325" s="407" t="str">
        <f t="shared" si="111"/>
        <v/>
      </c>
      <c r="I325" s="407" t="str">
        <f t="shared" si="113"/>
        <v/>
      </c>
      <c r="J325" s="407" t="str">
        <f t="shared" si="114"/>
        <v/>
      </c>
      <c r="K325" s="407" t="str">
        <f t="shared" si="109"/>
        <v/>
      </c>
      <c r="L325" s="407"/>
      <c r="M325" s="281"/>
      <c r="N325" s="366"/>
      <c r="O325" s="367" t="str">
        <f t="shared" si="115"/>
        <v/>
      </c>
      <c r="P325" s="366"/>
      <c r="Q325" s="395" t="str">
        <f t="shared" si="116"/>
        <v/>
      </c>
      <c r="R325" s="366"/>
      <c r="S325" s="396" t="str">
        <f t="shared" si="117"/>
        <v/>
      </c>
      <c r="T325" s="397">
        <f ca="1">SUMIF($N$8:S$9,"QUANT.",N325:S325)</f>
        <v>0</v>
      </c>
      <c r="U325" s="398">
        <f ca="1" t="shared" si="110"/>
        <v>0</v>
      </c>
      <c r="V325" s="399" t="str">
        <f ca="1" t="shared" si="112"/>
        <v/>
      </c>
      <c r="W325" s="400">
        <f ca="1" t="shared" si="118"/>
        <v>0</v>
      </c>
      <c r="X325" s="400" t="e">
        <f ca="1" t="shared" si="119"/>
        <v>#VALUE!</v>
      </c>
      <c r="Y325" s="281"/>
      <c r="Z325" s="281"/>
      <c r="AA325" s="281"/>
      <c r="AB325" s="281"/>
      <c r="AC325" s="281"/>
      <c r="AD325" s="281"/>
      <c r="AE325" s="281"/>
      <c r="AF325" s="281"/>
      <c r="AG325" s="281"/>
      <c r="AH325" s="281"/>
      <c r="AI325" s="281"/>
      <c r="AJ325" s="283">
        <f t="shared" si="120"/>
        <v>0</v>
      </c>
      <c r="AK325" s="283">
        <v>0</v>
      </c>
    </row>
    <row r="326" s="232" customFormat="1" customHeight="1" spans="1:37">
      <c r="A326" s="402"/>
      <c r="B326" s="403"/>
      <c r="C326" s="404" t="str">
        <f>IF($B326="","",IFERROR(VLOOKUP($B326,#REF!,2,0),IFERROR(VLOOKUP($B326,#REF!,2,0),"")))</f>
        <v/>
      </c>
      <c r="D326" s="405" t="str">
        <f>IF($B326="","",IFERROR(VLOOKUP($B326,#REF!,3,0),IFERROR(VLOOKUP($B326,#REF!,3,0),"")))</f>
        <v/>
      </c>
      <c r="E326" s="406"/>
      <c r="F326" s="407" t="str">
        <f>IF($B326="","",IFERROR(VLOOKUP($B326,#REF!,4,0),IFERROR(VLOOKUP($B326,#REF!,6,0),"")))</f>
        <v/>
      </c>
      <c r="G326" s="407" t="str">
        <f>IF($B326="","",IFERROR(VLOOKUP($B326,#REF!,5,0),IFERROR(VLOOKUP($B326,#REF!,7,0),"")))</f>
        <v/>
      </c>
      <c r="H326" s="407" t="str">
        <f t="shared" si="111"/>
        <v/>
      </c>
      <c r="I326" s="407" t="str">
        <f t="shared" si="113"/>
        <v/>
      </c>
      <c r="J326" s="407" t="str">
        <f t="shared" si="114"/>
        <v/>
      </c>
      <c r="K326" s="407" t="str">
        <f t="shared" si="109"/>
        <v/>
      </c>
      <c r="L326" s="407"/>
      <c r="M326" s="281"/>
      <c r="N326" s="366"/>
      <c r="O326" s="367" t="str">
        <f t="shared" si="115"/>
        <v/>
      </c>
      <c r="P326" s="366"/>
      <c r="Q326" s="395" t="str">
        <f t="shared" si="116"/>
        <v/>
      </c>
      <c r="R326" s="366"/>
      <c r="S326" s="396" t="str">
        <f t="shared" si="117"/>
        <v/>
      </c>
      <c r="T326" s="397">
        <f ca="1">SUMIF($N$8:S$9,"QUANT.",N326:S326)</f>
        <v>0</v>
      </c>
      <c r="U326" s="398">
        <f ca="1" t="shared" si="110"/>
        <v>0</v>
      </c>
      <c r="V326" s="399" t="str">
        <f ca="1" t="shared" si="112"/>
        <v/>
      </c>
      <c r="W326" s="400">
        <f ca="1" t="shared" si="118"/>
        <v>0</v>
      </c>
      <c r="X326" s="400" t="e">
        <f ca="1" t="shared" si="119"/>
        <v>#VALUE!</v>
      </c>
      <c r="Y326" s="281"/>
      <c r="Z326" s="281"/>
      <c r="AA326" s="281"/>
      <c r="AB326" s="281"/>
      <c r="AC326" s="281"/>
      <c r="AD326" s="281"/>
      <c r="AE326" s="281"/>
      <c r="AF326" s="281"/>
      <c r="AG326" s="281"/>
      <c r="AH326" s="281"/>
      <c r="AI326" s="281"/>
      <c r="AJ326" s="283">
        <f t="shared" si="120"/>
        <v>0</v>
      </c>
      <c r="AK326" s="283">
        <v>0</v>
      </c>
    </row>
    <row r="327" s="232" customFormat="1" customHeight="1" spans="1:37">
      <c r="A327" s="402"/>
      <c r="B327" s="403"/>
      <c r="C327" s="404" t="str">
        <f>IF($B327="","",IFERROR(VLOOKUP($B327,#REF!,2,0),IFERROR(VLOOKUP($B327,#REF!,2,0),"")))</f>
        <v/>
      </c>
      <c r="D327" s="405" t="str">
        <f>IF($B327="","",IFERROR(VLOOKUP($B327,#REF!,3,0),IFERROR(VLOOKUP($B327,#REF!,3,0),"")))</f>
        <v/>
      </c>
      <c r="E327" s="406"/>
      <c r="F327" s="407" t="str">
        <f>IF($B327="","",IFERROR(VLOOKUP($B327,#REF!,4,0),IFERROR(VLOOKUP($B327,#REF!,6,0),"")))</f>
        <v/>
      </c>
      <c r="G327" s="407" t="str">
        <f>IF($B327="","",IFERROR(VLOOKUP($B327,#REF!,5,0),IFERROR(VLOOKUP($B327,#REF!,7,0),"")))</f>
        <v/>
      </c>
      <c r="H327" s="407" t="str">
        <f t="shared" si="111"/>
        <v/>
      </c>
      <c r="I327" s="407" t="str">
        <f t="shared" si="113"/>
        <v/>
      </c>
      <c r="J327" s="407" t="str">
        <f t="shared" si="114"/>
        <v/>
      </c>
      <c r="K327" s="407" t="str">
        <f t="shared" si="109"/>
        <v/>
      </c>
      <c r="L327" s="407"/>
      <c r="M327" s="281"/>
      <c r="N327" s="366"/>
      <c r="O327" s="367" t="str">
        <f t="shared" si="115"/>
        <v/>
      </c>
      <c r="P327" s="366"/>
      <c r="Q327" s="395" t="str">
        <f t="shared" si="116"/>
        <v/>
      </c>
      <c r="R327" s="366"/>
      <c r="S327" s="396" t="str">
        <f t="shared" si="117"/>
        <v/>
      </c>
      <c r="T327" s="397">
        <f ca="1">SUMIF($N$8:S$9,"QUANT.",N327:S327)</f>
        <v>0</v>
      </c>
      <c r="U327" s="398">
        <f ca="1" t="shared" si="110"/>
        <v>0</v>
      </c>
      <c r="V327" s="399" t="str">
        <f ca="1" t="shared" si="112"/>
        <v/>
      </c>
      <c r="W327" s="400">
        <f ca="1" t="shared" si="118"/>
        <v>0</v>
      </c>
      <c r="X327" s="400" t="e">
        <f ca="1" t="shared" si="119"/>
        <v>#VALUE!</v>
      </c>
      <c r="Y327" s="281"/>
      <c r="Z327" s="281"/>
      <c r="AA327" s="281"/>
      <c r="AB327" s="281"/>
      <c r="AC327" s="281"/>
      <c r="AD327" s="281"/>
      <c r="AE327" s="281"/>
      <c r="AF327" s="281"/>
      <c r="AG327" s="281"/>
      <c r="AH327" s="281"/>
      <c r="AI327" s="281"/>
      <c r="AJ327" s="283">
        <f t="shared" si="120"/>
        <v>0</v>
      </c>
      <c r="AK327" s="283">
        <v>0</v>
      </c>
    </row>
    <row r="328" s="232" customFormat="1" customHeight="1" spans="1:37">
      <c r="A328" s="402"/>
      <c r="B328" s="403"/>
      <c r="C328" s="404" t="str">
        <f>IF($B328="","",IFERROR(VLOOKUP($B328,#REF!,2,0),IFERROR(VLOOKUP($B328,#REF!,2,0),"")))</f>
        <v/>
      </c>
      <c r="D328" s="405" t="str">
        <f>IF($B328="","",IFERROR(VLOOKUP($B328,#REF!,3,0),IFERROR(VLOOKUP($B328,#REF!,3,0),"")))</f>
        <v/>
      </c>
      <c r="E328" s="406"/>
      <c r="F328" s="407" t="str">
        <f>IF($B328="","",IFERROR(VLOOKUP($B328,#REF!,4,0),IFERROR(VLOOKUP($B328,#REF!,6,0),"")))</f>
        <v/>
      </c>
      <c r="G328" s="407" t="str">
        <f>IF($B328="","",IFERROR(VLOOKUP($B328,#REF!,5,0),IFERROR(VLOOKUP($B328,#REF!,7,0),"")))</f>
        <v/>
      </c>
      <c r="H328" s="407" t="str">
        <f t="shared" si="111"/>
        <v/>
      </c>
      <c r="I328" s="407" t="str">
        <f t="shared" si="113"/>
        <v/>
      </c>
      <c r="J328" s="407" t="str">
        <f t="shared" si="114"/>
        <v/>
      </c>
      <c r="K328" s="407" t="str">
        <f t="shared" si="109"/>
        <v/>
      </c>
      <c r="L328" s="407"/>
      <c r="M328" s="281"/>
      <c r="N328" s="366"/>
      <c r="O328" s="367" t="str">
        <f t="shared" si="115"/>
        <v/>
      </c>
      <c r="P328" s="366"/>
      <c r="Q328" s="395" t="str">
        <f t="shared" si="116"/>
        <v/>
      </c>
      <c r="R328" s="366"/>
      <c r="S328" s="396" t="str">
        <f t="shared" si="117"/>
        <v/>
      </c>
      <c r="T328" s="397">
        <f ca="1">SUMIF($N$8:S$9,"QUANT.",N328:S328)</f>
        <v>0</v>
      </c>
      <c r="U328" s="398">
        <f ca="1" t="shared" si="110"/>
        <v>0</v>
      </c>
      <c r="V328" s="399" t="str">
        <f ca="1" t="shared" si="112"/>
        <v/>
      </c>
      <c r="W328" s="400">
        <f ca="1" t="shared" si="118"/>
        <v>0</v>
      </c>
      <c r="X328" s="400" t="e">
        <f ca="1" t="shared" si="119"/>
        <v>#VALUE!</v>
      </c>
      <c r="Y328" s="281"/>
      <c r="Z328" s="281"/>
      <c r="AA328" s="281"/>
      <c r="AB328" s="281"/>
      <c r="AC328" s="281"/>
      <c r="AD328" s="281"/>
      <c r="AE328" s="281"/>
      <c r="AF328" s="281"/>
      <c r="AG328" s="281"/>
      <c r="AH328" s="281"/>
      <c r="AI328" s="281"/>
      <c r="AJ328" s="283">
        <f t="shared" si="120"/>
        <v>0</v>
      </c>
      <c r="AK328" s="283">
        <v>0</v>
      </c>
    </row>
    <row r="329" s="232" customFormat="1" customHeight="1" spans="1:37">
      <c r="A329" s="402"/>
      <c r="B329" s="403"/>
      <c r="C329" s="404" t="str">
        <f>IF($B329="","",IFERROR(VLOOKUP($B329,#REF!,2,0),IFERROR(VLOOKUP($B329,#REF!,2,0),"")))</f>
        <v/>
      </c>
      <c r="D329" s="405" t="str">
        <f>IF($B329="","",IFERROR(VLOOKUP($B329,#REF!,3,0),IFERROR(VLOOKUP($B329,#REF!,3,0),"")))</f>
        <v/>
      </c>
      <c r="E329" s="406"/>
      <c r="F329" s="407" t="str">
        <f>IF($B329="","",IFERROR(VLOOKUP($B329,#REF!,4,0),IFERROR(VLOOKUP($B329,#REF!,6,0),"")))</f>
        <v/>
      </c>
      <c r="G329" s="407" t="str">
        <f>IF($B329="","",IFERROR(VLOOKUP($B329,#REF!,5,0),IFERROR(VLOOKUP($B329,#REF!,7,0),"")))</f>
        <v/>
      </c>
      <c r="H329" s="407" t="str">
        <f t="shared" si="111"/>
        <v/>
      </c>
      <c r="I329" s="407" t="str">
        <f t="shared" si="113"/>
        <v/>
      </c>
      <c r="J329" s="407" t="str">
        <f t="shared" si="114"/>
        <v/>
      </c>
      <c r="K329" s="407" t="str">
        <f t="shared" si="109"/>
        <v/>
      </c>
      <c r="L329" s="407"/>
      <c r="M329" s="281"/>
      <c r="N329" s="366"/>
      <c r="O329" s="367" t="str">
        <f t="shared" si="115"/>
        <v/>
      </c>
      <c r="P329" s="366"/>
      <c r="Q329" s="395" t="str">
        <f t="shared" si="116"/>
        <v/>
      </c>
      <c r="R329" s="366"/>
      <c r="S329" s="396" t="str">
        <f t="shared" si="117"/>
        <v/>
      </c>
      <c r="T329" s="397">
        <f ca="1">SUMIF($N$8:S$9,"QUANT.",N329:S329)</f>
        <v>0</v>
      </c>
      <c r="U329" s="398">
        <f ca="1" t="shared" si="110"/>
        <v>0</v>
      </c>
      <c r="V329" s="399" t="str">
        <f ca="1" t="shared" si="112"/>
        <v/>
      </c>
      <c r="W329" s="400">
        <f ca="1" t="shared" si="118"/>
        <v>0</v>
      </c>
      <c r="X329" s="400" t="e">
        <f ca="1" t="shared" si="119"/>
        <v>#VALUE!</v>
      </c>
      <c r="Y329" s="281"/>
      <c r="Z329" s="281"/>
      <c r="AA329" s="281"/>
      <c r="AB329" s="281"/>
      <c r="AC329" s="281"/>
      <c r="AD329" s="281"/>
      <c r="AE329" s="281"/>
      <c r="AF329" s="281"/>
      <c r="AG329" s="281"/>
      <c r="AH329" s="281"/>
      <c r="AI329" s="281"/>
      <c r="AJ329" s="283">
        <f t="shared" si="120"/>
        <v>0</v>
      </c>
      <c r="AK329" s="283">
        <v>0</v>
      </c>
    </row>
    <row r="330" s="232" customFormat="1" customHeight="1" spans="1:37">
      <c r="A330" s="402"/>
      <c r="B330" s="403"/>
      <c r="C330" s="404" t="str">
        <f>IF($B330="","",IFERROR(VLOOKUP($B330,#REF!,2,0),IFERROR(VLOOKUP($B330,#REF!,2,0),"")))</f>
        <v/>
      </c>
      <c r="D330" s="405" t="str">
        <f>IF($B330="","",IFERROR(VLOOKUP($B330,#REF!,3,0),IFERROR(VLOOKUP($B330,#REF!,3,0),"")))</f>
        <v/>
      </c>
      <c r="E330" s="406"/>
      <c r="F330" s="407" t="str">
        <f>IF($B330="","",IFERROR(VLOOKUP($B330,#REF!,4,0),IFERROR(VLOOKUP($B330,#REF!,6,0),"")))</f>
        <v/>
      </c>
      <c r="G330" s="407" t="str">
        <f>IF($B330="","",IFERROR(VLOOKUP($B330,#REF!,5,0),IFERROR(VLOOKUP($B330,#REF!,7,0),"")))</f>
        <v/>
      </c>
      <c r="H330" s="407" t="str">
        <f t="shared" si="111"/>
        <v/>
      </c>
      <c r="I330" s="407" t="str">
        <f t="shared" si="113"/>
        <v/>
      </c>
      <c r="J330" s="407" t="str">
        <f t="shared" si="114"/>
        <v/>
      </c>
      <c r="K330" s="407" t="str">
        <f t="shared" si="109"/>
        <v/>
      </c>
      <c r="L330" s="407"/>
      <c r="M330" s="281"/>
      <c r="N330" s="366"/>
      <c r="O330" s="367" t="str">
        <f t="shared" si="115"/>
        <v/>
      </c>
      <c r="P330" s="366"/>
      <c r="Q330" s="395" t="str">
        <f t="shared" si="116"/>
        <v/>
      </c>
      <c r="R330" s="366"/>
      <c r="S330" s="396" t="str">
        <f t="shared" si="117"/>
        <v/>
      </c>
      <c r="T330" s="397">
        <f ca="1">SUMIF($N$8:S$9,"QUANT.",N330:S330)</f>
        <v>0</v>
      </c>
      <c r="U330" s="398">
        <f ca="1" t="shared" si="110"/>
        <v>0</v>
      </c>
      <c r="V330" s="399" t="str">
        <f ca="1" t="shared" si="112"/>
        <v/>
      </c>
      <c r="W330" s="400">
        <f ca="1" t="shared" si="118"/>
        <v>0</v>
      </c>
      <c r="X330" s="400" t="e">
        <f ca="1" t="shared" si="119"/>
        <v>#VALUE!</v>
      </c>
      <c r="Y330" s="281"/>
      <c r="Z330" s="281"/>
      <c r="AA330" s="281"/>
      <c r="AB330" s="281"/>
      <c r="AC330" s="281"/>
      <c r="AD330" s="281"/>
      <c r="AE330" s="281"/>
      <c r="AF330" s="281"/>
      <c r="AG330" s="281"/>
      <c r="AH330" s="281"/>
      <c r="AI330" s="281"/>
      <c r="AJ330" s="283">
        <f t="shared" si="120"/>
        <v>0</v>
      </c>
      <c r="AK330" s="283">
        <v>0</v>
      </c>
    </row>
    <row r="331" s="232" customFormat="1" customHeight="1" spans="1:37">
      <c r="A331" s="402"/>
      <c r="B331" s="403"/>
      <c r="C331" s="404" t="str">
        <f>IF($B331="","",IFERROR(VLOOKUP($B331,#REF!,2,0),IFERROR(VLOOKUP($B331,#REF!,2,0),"")))</f>
        <v/>
      </c>
      <c r="D331" s="405" t="str">
        <f>IF($B331="","",IFERROR(VLOOKUP($B331,#REF!,3,0),IFERROR(VLOOKUP($B331,#REF!,3,0),"")))</f>
        <v/>
      </c>
      <c r="E331" s="406"/>
      <c r="F331" s="407" t="str">
        <f>IF($B331="","",IFERROR(VLOOKUP($B331,#REF!,4,0),IFERROR(VLOOKUP($B331,#REF!,6,0),"")))</f>
        <v/>
      </c>
      <c r="G331" s="407" t="str">
        <f>IF($B331="","",IFERROR(VLOOKUP($B331,#REF!,5,0),IFERROR(VLOOKUP($B331,#REF!,7,0),"")))</f>
        <v/>
      </c>
      <c r="H331" s="407" t="str">
        <f t="shared" si="111"/>
        <v/>
      </c>
      <c r="I331" s="407" t="str">
        <f t="shared" si="113"/>
        <v/>
      </c>
      <c r="J331" s="407" t="str">
        <f t="shared" si="114"/>
        <v/>
      </c>
      <c r="K331" s="407" t="str">
        <f t="shared" si="109"/>
        <v/>
      </c>
      <c r="L331" s="407"/>
      <c r="M331" s="281"/>
      <c r="N331" s="366"/>
      <c r="O331" s="367" t="str">
        <f t="shared" si="115"/>
        <v/>
      </c>
      <c r="P331" s="366"/>
      <c r="Q331" s="395" t="str">
        <f t="shared" si="116"/>
        <v/>
      </c>
      <c r="R331" s="366"/>
      <c r="S331" s="396" t="str">
        <f t="shared" si="117"/>
        <v/>
      </c>
      <c r="T331" s="397">
        <f ca="1">SUMIF($N$8:S$9,"QUANT.",N331:S331)</f>
        <v>0</v>
      </c>
      <c r="U331" s="398">
        <f ca="1" t="shared" si="110"/>
        <v>0</v>
      </c>
      <c r="V331" s="399" t="str">
        <f ca="1" t="shared" si="112"/>
        <v/>
      </c>
      <c r="W331" s="400">
        <f ca="1" t="shared" si="118"/>
        <v>0</v>
      </c>
      <c r="X331" s="400" t="e">
        <f ca="1" t="shared" si="119"/>
        <v>#VALUE!</v>
      </c>
      <c r="Y331" s="281"/>
      <c r="Z331" s="281"/>
      <c r="AA331" s="281"/>
      <c r="AB331" s="281"/>
      <c r="AC331" s="281"/>
      <c r="AD331" s="281"/>
      <c r="AE331" s="281"/>
      <c r="AF331" s="281"/>
      <c r="AG331" s="281"/>
      <c r="AH331" s="281"/>
      <c r="AI331" s="281"/>
      <c r="AJ331" s="283">
        <f t="shared" si="120"/>
        <v>0</v>
      </c>
      <c r="AK331" s="283">
        <v>0</v>
      </c>
    </row>
    <row r="332" s="232" customFormat="1" customHeight="1" spans="1:37">
      <c r="A332" s="402"/>
      <c r="B332" s="403"/>
      <c r="C332" s="404" t="str">
        <f>IF($B332="","",IFERROR(VLOOKUP($B332,#REF!,2,0),IFERROR(VLOOKUP($B332,#REF!,2,0),"")))</f>
        <v/>
      </c>
      <c r="D332" s="405" t="str">
        <f>IF($B332="","",IFERROR(VLOOKUP($B332,#REF!,3,0),IFERROR(VLOOKUP($B332,#REF!,3,0),"")))</f>
        <v/>
      </c>
      <c r="E332" s="406"/>
      <c r="F332" s="407" t="str">
        <f>IF($B332="","",IFERROR(VLOOKUP($B332,#REF!,4,0),IFERROR(VLOOKUP($B332,#REF!,6,0),"")))</f>
        <v/>
      </c>
      <c r="G332" s="407" t="str">
        <f>IF($B332="","",IFERROR(VLOOKUP($B332,#REF!,5,0),IFERROR(VLOOKUP($B332,#REF!,7,0),"")))</f>
        <v/>
      </c>
      <c r="H332" s="407" t="str">
        <f t="shared" si="111"/>
        <v/>
      </c>
      <c r="I332" s="407" t="str">
        <f t="shared" si="113"/>
        <v/>
      </c>
      <c r="J332" s="407" t="str">
        <f t="shared" si="114"/>
        <v/>
      </c>
      <c r="K332" s="407" t="str">
        <f t="shared" si="109"/>
        <v/>
      </c>
      <c r="L332" s="407"/>
      <c r="M332" s="281"/>
      <c r="N332" s="366"/>
      <c r="O332" s="367" t="str">
        <f t="shared" si="115"/>
        <v/>
      </c>
      <c r="P332" s="366"/>
      <c r="Q332" s="395" t="str">
        <f t="shared" si="116"/>
        <v/>
      </c>
      <c r="R332" s="366"/>
      <c r="S332" s="396" t="str">
        <f t="shared" si="117"/>
        <v/>
      </c>
      <c r="T332" s="397">
        <f ca="1">SUMIF($N$8:S$9,"QUANT.",N332:S332)</f>
        <v>0</v>
      </c>
      <c r="U332" s="398">
        <f ca="1" t="shared" si="110"/>
        <v>0</v>
      </c>
      <c r="V332" s="399" t="str">
        <f ca="1" t="shared" si="112"/>
        <v/>
      </c>
      <c r="W332" s="400">
        <f ca="1" t="shared" si="118"/>
        <v>0</v>
      </c>
      <c r="X332" s="400" t="e">
        <f ca="1" t="shared" si="119"/>
        <v>#VALUE!</v>
      </c>
      <c r="Y332" s="281"/>
      <c r="Z332" s="281"/>
      <c r="AA332" s="281"/>
      <c r="AB332" s="281"/>
      <c r="AC332" s="281"/>
      <c r="AD332" s="281"/>
      <c r="AE332" s="281"/>
      <c r="AF332" s="281"/>
      <c r="AG332" s="281"/>
      <c r="AH332" s="281"/>
      <c r="AI332" s="281"/>
      <c r="AJ332" s="283">
        <f t="shared" si="120"/>
        <v>0</v>
      </c>
      <c r="AK332" s="283">
        <v>0</v>
      </c>
    </row>
    <row r="333" s="232" customFormat="1" customHeight="1" spans="1:37">
      <c r="A333" s="402"/>
      <c r="B333" s="403"/>
      <c r="C333" s="404" t="str">
        <f>IF($B333="","",IFERROR(VLOOKUP($B333,#REF!,2,0),IFERROR(VLOOKUP($B333,#REF!,2,0),"")))</f>
        <v/>
      </c>
      <c r="D333" s="405" t="str">
        <f>IF($B333="","",IFERROR(VLOOKUP($B333,#REF!,3,0),IFERROR(VLOOKUP($B333,#REF!,3,0),"")))</f>
        <v/>
      </c>
      <c r="E333" s="406"/>
      <c r="F333" s="407" t="str">
        <f>IF($B333="","",IFERROR(VLOOKUP($B333,#REF!,4,0),IFERROR(VLOOKUP($B333,#REF!,6,0),"")))</f>
        <v/>
      </c>
      <c r="G333" s="407" t="str">
        <f>IF($B333="","",IFERROR(VLOOKUP($B333,#REF!,5,0),IFERROR(VLOOKUP($B333,#REF!,7,0),"")))</f>
        <v/>
      </c>
      <c r="H333" s="407" t="str">
        <f t="shared" si="111"/>
        <v/>
      </c>
      <c r="I333" s="407" t="str">
        <f t="shared" si="113"/>
        <v/>
      </c>
      <c r="J333" s="407" t="str">
        <f t="shared" si="114"/>
        <v/>
      </c>
      <c r="K333" s="407" t="str">
        <f t="shared" si="109"/>
        <v/>
      </c>
      <c r="L333" s="407"/>
      <c r="M333" s="281"/>
      <c r="N333" s="366"/>
      <c r="O333" s="367" t="str">
        <f t="shared" si="115"/>
        <v/>
      </c>
      <c r="P333" s="366"/>
      <c r="Q333" s="395" t="str">
        <f t="shared" si="116"/>
        <v/>
      </c>
      <c r="R333" s="366"/>
      <c r="S333" s="396" t="str">
        <f t="shared" si="117"/>
        <v/>
      </c>
      <c r="T333" s="397">
        <f ca="1">SUMIF($N$8:S$9,"QUANT.",N333:S333)</f>
        <v>0</v>
      </c>
      <c r="U333" s="398">
        <f ca="1" t="shared" si="110"/>
        <v>0</v>
      </c>
      <c r="V333" s="399" t="str">
        <f ca="1" t="shared" si="112"/>
        <v/>
      </c>
      <c r="W333" s="400">
        <f ca="1" t="shared" si="118"/>
        <v>0</v>
      </c>
      <c r="X333" s="400" t="e">
        <f ca="1" t="shared" si="119"/>
        <v>#VALUE!</v>
      </c>
      <c r="Y333" s="281"/>
      <c r="Z333" s="281"/>
      <c r="AA333" s="281"/>
      <c r="AB333" s="281"/>
      <c r="AC333" s="281"/>
      <c r="AD333" s="281"/>
      <c r="AE333" s="281"/>
      <c r="AF333" s="281"/>
      <c r="AG333" s="281"/>
      <c r="AH333" s="281"/>
      <c r="AI333" s="281"/>
      <c r="AJ333" s="283">
        <f t="shared" si="120"/>
        <v>0</v>
      </c>
      <c r="AK333" s="283">
        <v>0</v>
      </c>
    </row>
    <row r="334" s="232" customFormat="1" customHeight="1" spans="1:37">
      <c r="A334" s="402"/>
      <c r="B334" s="403"/>
      <c r="C334" s="404" t="str">
        <f>IF($B334="","",IFERROR(VLOOKUP($B334,#REF!,2,0),IFERROR(VLOOKUP($B334,#REF!,2,0),"")))</f>
        <v/>
      </c>
      <c r="D334" s="405" t="str">
        <f>IF($B334="","",IFERROR(VLOOKUP($B334,#REF!,3,0),IFERROR(VLOOKUP($B334,#REF!,3,0),"")))</f>
        <v/>
      </c>
      <c r="E334" s="406"/>
      <c r="F334" s="407" t="str">
        <f>IF($B334="","",IFERROR(VLOOKUP($B334,#REF!,4,0),IFERROR(VLOOKUP($B334,#REF!,6,0),"")))</f>
        <v/>
      </c>
      <c r="G334" s="407" t="str">
        <f>IF($B334="","",IFERROR(VLOOKUP($B334,#REF!,5,0),IFERROR(VLOOKUP($B334,#REF!,7,0),"")))</f>
        <v/>
      </c>
      <c r="H334" s="407" t="str">
        <f t="shared" si="111"/>
        <v/>
      </c>
      <c r="I334" s="407" t="str">
        <f t="shared" si="113"/>
        <v/>
      </c>
      <c r="J334" s="407" t="str">
        <f t="shared" si="114"/>
        <v/>
      </c>
      <c r="K334" s="407" t="str">
        <f t="shared" si="109"/>
        <v/>
      </c>
      <c r="L334" s="407"/>
      <c r="M334" s="281"/>
      <c r="N334" s="366"/>
      <c r="O334" s="367" t="str">
        <f t="shared" si="115"/>
        <v/>
      </c>
      <c r="P334" s="366"/>
      <c r="Q334" s="395" t="str">
        <f t="shared" si="116"/>
        <v/>
      </c>
      <c r="R334" s="366"/>
      <c r="S334" s="396" t="str">
        <f t="shared" si="117"/>
        <v/>
      </c>
      <c r="T334" s="397">
        <f ca="1">SUMIF($N$8:S$9,"QUANT.",N334:S334)</f>
        <v>0</v>
      </c>
      <c r="U334" s="398">
        <f ca="1" t="shared" si="110"/>
        <v>0</v>
      </c>
      <c r="V334" s="399" t="str">
        <f ca="1" t="shared" si="112"/>
        <v/>
      </c>
      <c r="W334" s="400">
        <f ca="1" t="shared" si="118"/>
        <v>0</v>
      </c>
      <c r="X334" s="400" t="e">
        <f ca="1" t="shared" si="119"/>
        <v>#VALUE!</v>
      </c>
      <c r="Y334" s="281"/>
      <c r="Z334" s="281"/>
      <c r="AA334" s="281"/>
      <c r="AB334" s="281"/>
      <c r="AC334" s="281"/>
      <c r="AD334" s="281"/>
      <c r="AE334" s="281"/>
      <c r="AF334" s="281"/>
      <c r="AG334" s="281"/>
      <c r="AH334" s="281"/>
      <c r="AI334" s="281"/>
      <c r="AJ334" s="283">
        <f t="shared" si="120"/>
        <v>0</v>
      </c>
      <c r="AK334" s="283">
        <v>0</v>
      </c>
    </row>
    <row r="335" s="232" customFormat="1" customHeight="1" spans="1:37">
      <c r="A335" s="402"/>
      <c r="B335" s="403"/>
      <c r="C335" s="404" t="str">
        <f>IF($B335="","",IFERROR(VLOOKUP($B335,#REF!,2,0),IFERROR(VLOOKUP($B335,#REF!,2,0),"")))</f>
        <v/>
      </c>
      <c r="D335" s="405" t="str">
        <f>IF($B335="","",IFERROR(VLOOKUP($B335,#REF!,3,0),IFERROR(VLOOKUP($B335,#REF!,3,0),"")))</f>
        <v/>
      </c>
      <c r="E335" s="406"/>
      <c r="F335" s="407" t="str">
        <f>IF($B335="","",IFERROR(VLOOKUP($B335,#REF!,4,0),IFERROR(VLOOKUP($B335,#REF!,6,0),"")))</f>
        <v/>
      </c>
      <c r="G335" s="407" t="str">
        <f>IF($B335="","",IFERROR(VLOOKUP($B335,#REF!,5,0),IFERROR(VLOOKUP($B335,#REF!,7,0),"")))</f>
        <v/>
      </c>
      <c r="H335" s="407" t="str">
        <f t="shared" si="111"/>
        <v/>
      </c>
      <c r="I335" s="407" t="str">
        <f t="shared" si="113"/>
        <v/>
      </c>
      <c r="J335" s="407" t="str">
        <f t="shared" si="114"/>
        <v/>
      </c>
      <c r="K335" s="407" t="str">
        <f t="shared" si="109"/>
        <v/>
      </c>
      <c r="L335" s="407"/>
      <c r="M335" s="281"/>
      <c r="N335" s="366"/>
      <c r="O335" s="367" t="str">
        <f t="shared" si="115"/>
        <v/>
      </c>
      <c r="P335" s="366"/>
      <c r="Q335" s="395" t="str">
        <f t="shared" si="116"/>
        <v/>
      </c>
      <c r="R335" s="366"/>
      <c r="S335" s="396" t="str">
        <f t="shared" si="117"/>
        <v/>
      </c>
      <c r="T335" s="397">
        <f ca="1">SUMIF($N$8:S$9,"QUANT.",N335:S335)</f>
        <v>0</v>
      </c>
      <c r="U335" s="398">
        <f ca="1" t="shared" si="110"/>
        <v>0</v>
      </c>
      <c r="V335" s="399" t="str">
        <f ca="1" t="shared" si="112"/>
        <v/>
      </c>
      <c r="W335" s="400">
        <f ca="1" t="shared" si="118"/>
        <v>0</v>
      </c>
      <c r="X335" s="400" t="e">
        <f ca="1" t="shared" si="119"/>
        <v>#VALUE!</v>
      </c>
      <c r="Y335" s="281"/>
      <c r="Z335" s="281"/>
      <c r="AA335" s="281"/>
      <c r="AB335" s="281"/>
      <c r="AC335" s="281"/>
      <c r="AD335" s="281"/>
      <c r="AE335" s="281"/>
      <c r="AF335" s="281"/>
      <c r="AG335" s="281"/>
      <c r="AH335" s="281"/>
      <c r="AI335" s="281"/>
      <c r="AJ335" s="283">
        <f t="shared" si="120"/>
        <v>0</v>
      </c>
      <c r="AK335" s="283">
        <v>0</v>
      </c>
    </row>
    <row r="336" s="232" customFormat="1" customHeight="1" spans="1:37">
      <c r="A336" s="402"/>
      <c r="B336" s="403"/>
      <c r="C336" s="404" t="str">
        <f>IF($B336="","",IFERROR(VLOOKUP($B336,#REF!,2,0),IFERROR(VLOOKUP($B336,#REF!,2,0),"")))</f>
        <v/>
      </c>
      <c r="D336" s="405" t="str">
        <f>IF($B336="","",IFERROR(VLOOKUP($B336,#REF!,3,0),IFERROR(VLOOKUP($B336,#REF!,3,0),"")))</f>
        <v/>
      </c>
      <c r="E336" s="406"/>
      <c r="F336" s="407" t="str">
        <f>IF($B336="","",IFERROR(VLOOKUP($B336,#REF!,4,0),IFERROR(VLOOKUP($B336,#REF!,6,0),"")))</f>
        <v/>
      </c>
      <c r="G336" s="407" t="str">
        <f>IF($B336="","",IFERROR(VLOOKUP($B336,#REF!,5,0),IFERROR(VLOOKUP($B336,#REF!,7,0),"")))</f>
        <v/>
      </c>
      <c r="H336" s="407" t="str">
        <f t="shared" si="111"/>
        <v/>
      </c>
      <c r="I336" s="407" t="str">
        <f t="shared" si="113"/>
        <v/>
      </c>
      <c r="J336" s="407" t="str">
        <f t="shared" si="114"/>
        <v/>
      </c>
      <c r="K336" s="407" t="str">
        <f t="shared" si="109"/>
        <v/>
      </c>
      <c r="L336" s="407"/>
      <c r="M336" s="281"/>
      <c r="N336" s="366"/>
      <c r="O336" s="367" t="str">
        <f t="shared" si="115"/>
        <v/>
      </c>
      <c r="P336" s="366"/>
      <c r="Q336" s="395" t="str">
        <f t="shared" si="116"/>
        <v/>
      </c>
      <c r="R336" s="366"/>
      <c r="S336" s="396" t="str">
        <f t="shared" si="117"/>
        <v/>
      </c>
      <c r="T336" s="397">
        <f ca="1">SUMIF($N$8:S$9,"QUANT.",N336:S336)</f>
        <v>0</v>
      </c>
      <c r="U336" s="398">
        <f ca="1" t="shared" si="110"/>
        <v>0</v>
      </c>
      <c r="V336" s="399" t="str">
        <f ca="1" t="shared" si="112"/>
        <v/>
      </c>
      <c r="W336" s="400">
        <f ca="1" t="shared" si="118"/>
        <v>0</v>
      </c>
      <c r="X336" s="400" t="e">
        <f ca="1" t="shared" si="119"/>
        <v>#VALUE!</v>
      </c>
      <c r="Y336" s="281"/>
      <c r="Z336" s="281"/>
      <c r="AA336" s="281"/>
      <c r="AB336" s="281"/>
      <c r="AC336" s="281"/>
      <c r="AD336" s="281"/>
      <c r="AE336" s="281"/>
      <c r="AF336" s="281"/>
      <c r="AG336" s="281"/>
      <c r="AH336" s="281"/>
      <c r="AI336" s="281"/>
      <c r="AJ336" s="283">
        <f t="shared" si="120"/>
        <v>0</v>
      </c>
      <c r="AK336" s="283">
        <v>0</v>
      </c>
    </row>
    <row r="337" s="232" customFormat="1" customHeight="1" spans="1:37">
      <c r="A337" s="402"/>
      <c r="B337" s="403"/>
      <c r="C337" s="404" t="str">
        <f>IF($B337="","",IFERROR(VLOOKUP($B337,#REF!,2,0),IFERROR(VLOOKUP($B337,#REF!,2,0),"")))</f>
        <v/>
      </c>
      <c r="D337" s="405" t="str">
        <f>IF($B337="","",IFERROR(VLOOKUP($B337,#REF!,3,0),IFERROR(VLOOKUP($B337,#REF!,3,0),"")))</f>
        <v/>
      </c>
      <c r="E337" s="406"/>
      <c r="F337" s="407" t="str">
        <f>IF($B337="","",IFERROR(VLOOKUP($B337,#REF!,4,0),IFERROR(VLOOKUP($B337,#REF!,6,0),"")))</f>
        <v/>
      </c>
      <c r="G337" s="407" t="str">
        <f>IF($B337="","",IFERROR(VLOOKUP($B337,#REF!,5,0),IFERROR(VLOOKUP($B337,#REF!,7,0),"")))</f>
        <v/>
      </c>
      <c r="H337" s="407" t="str">
        <f t="shared" si="111"/>
        <v/>
      </c>
      <c r="I337" s="407" t="str">
        <f t="shared" si="113"/>
        <v/>
      </c>
      <c r="J337" s="407" t="str">
        <f t="shared" si="114"/>
        <v/>
      </c>
      <c r="K337" s="407" t="str">
        <f t="shared" si="109"/>
        <v/>
      </c>
      <c r="L337" s="407"/>
      <c r="M337" s="281"/>
      <c r="N337" s="366"/>
      <c r="O337" s="367" t="str">
        <f t="shared" si="115"/>
        <v/>
      </c>
      <c r="P337" s="366"/>
      <c r="Q337" s="395" t="str">
        <f t="shared" si="116"/>
        <v/>
      </c>
      <c r="R337" s="366"/>
      <c r="S337" s="396" t="str">
        <f t="shared" si="117"/>
        <v/>
      </c>
      <c r="T337" s="397">
        <f ca="1">SUMIF($N$8:S$9,"QUANT.",N337:S337)</f>
        <v>0</v>
      </c>
      <c r="U337" s="398">
        <f ca="1" t="shared" si="110"/>
        <v>0</v>
      </c>
      <c r="V337" s="399" t="str">
        <f ca="1" t="shared" si="112"/>
        <v/>
      </c>
      <c r="W337" s="400">
        <f ca="1" t="shared" si="118"/>
        <v>0</v>
      </c>
      <c r="X337" s="400" t="e">
        <f ca="1" t="shared" si="119"/>
        <v>#VALUE!</v>
      </c>
      <c r="Y337" s="281"/>
      <c r="Z337" s="281"/>
      <c r="AA337" s="281"/>
      <c r="AB337" s="281"/>
      <c r="AC337" s="281"/>
      <c r="AD337" s="281"/>
      <c r="AE337" s="281"/>
      <c r="AF337" s="281"/>
      <c r="AG337" s="281"/>
      <c r="AH337" s="281"/>
      <c r="AI337" s="281"/>
      <c r="AJ337" s="283">
        <f t="shared" si="120"/>
        <v>0</v>
      </c>
      <c r="AK337" s="283">
        <v>0</v>
      </c>
    </row>
    <row r="338" s="232" customFormat="1" customHeight="1" spans="1:37">
      <c r="A338" s="402"/>
      <c r="B338" s="403"/>
      <c r="C338" s="404" t="str">
        <f>IF($B338="","",IFERROR(VLOOKUP($B338,#REF!,2,0),IFERROR(VLOOKUP($B338,#REF!,2,0),"")))</f>
        <v/>
      </c>
      <c r="D338" s="405" t="str">
        <f>IF($B338="","",IFERROR(VLOOKUP($B338,#REF!,3,0),IFERROR(VLOOKUP($B338,#REF!,3,0),"")))</f>
        <v/>
      </c>
      <c r="E338" s="406"/>
      <c r="F338" s="407" t="str">
        <f>IF($B338="","",IFERROR(VLOOKUP($B338,#REF!,4,0),IFERROR(VLOOKUP($B338,#REF!,6,0),"")))</f>
        <v/>
      </c>
      <c r="G338" s="407" t="str">
        <f>IF($B338="","",IFERROR(VLOOKUP($B338,#REF!,5,0),IFERROR(VLOOKUP($B338,#REF!,7,0),"")))</f>
        <v/>
      </c>
      <c r="H338" s="407" t="str">
        <f t="shared" si="111"/>
        <v/>
      </c>
      <c r="I338" s="407" t="str">
        <f t="shared" si="113"/>
        <v/>
      </c>
      <c r="J338" s="407" t="str">
        <f t="shared" si="114"/>
        <v/>
      </c>
      <c r="K338" s="407" t="str">
        <f t="shared" si="109"/>
        <v/>
      </c>
      <c r="L338" s="407"/>
      <c r="M338" s="281"/>
      <c r="N338" s="366"/>
      <c r="O338" s="367" t="str">
        <f t="shared" si="115"/>
        <v/>
      </c>
      <c r="P338" s="366"/>
      <c r="Q338" s="395" t="str">
        <f t="shared" si="116"/>
        <v/>
      </c>
      <c r="R338" s="366"/>
      <c r="S338" s="396" t="str">
        <f t="shared" si="117"/>
        <v/>
      </c>
      <c r="T338" s="397">
        <f ca="1">SUMIF($N$8:S$9,"QUANT.",N338:S338)</f>
        <v>0</v>
      </c>
      <c r="U338" s="398">
        <f ca="1" t="shared" si="110"/>
        <v>0</v>
      </c>
      <c r="V338" s="399" t="str">
        <f ca="1" t="shared" si="112"/>
        <v/>
      </c>
      <c r="W338" s="400">
        <f ca="1" t="shared" si="118"/>
        <v>0</v>
      </c>
      <c r="X338" s="400" t="e">
        <f ca="1" t="shared" si="119"/>
        <v>#VALUE!</v>
      </c>
      <c r="Y338" s="281"/>
      <c r="Z338" s="281"/>
      <c r="AA338" s="281"/>
      <c r="AB338" s="281"/>
      <c r="AC338" s="281"/>
      <c r="AD338" s="281"/>
      <c r="AE338" s="281"/>
      <c r="AF338" s="281"/>
      <c r="AG338" s="281"/>
      <c r="AH338" s="281"/>
      <c r="AI338" s="281"/>
      <c r="AJ338" s="283">
        <f t="shared" si="120"/>
        <v>0</v>
      </c>
      <c r="AK338" s="283">
        <v>0</v>
      </c>
    </row>
    <row r="339" s="232" customFormat="1" customHeight="1" spans="1:37">
      <c r="A339" s="402"/>
      <c r="B339" s="403"/>
      <c r="C339" s="404" t="str">
        <f>IF($B339="","",IFERROR(VLOOKUP($B339,#REF!,2,0),IFERROR(VLOOKUP($B339,#REF!,2,0),"")))</f>
        <v/>
      </c>
      <c r="D339" s="405" t="str">
        <f>IF($B339="","",IFERROR(VLOOKUP($B339,#REF!,3,0),IFERROR(VLOOKUP($B339,#REF!,3,0),"")))</f>
        <v/>
      </c>
      <c r="E339" s="406"/>
      <c r="F339" s="407" t="str">
        <f>IF($B339="","",IFERROR(VLOOKUP($B339,#REF!,4,0),IFERROR(VLOOKUP($B339,#REF!,6,0),"")))</f>
        <v/>
      </c>
      <c r="G339" s="407" t="str">
        <f>IF($B339="","",IFERROR(VLOOKUP($B339,#REF!,5,0),IFERROR(VLOOKUP($B339,#REF!,7,0),"")))</f>
        <v/>
      </c>
      <c r="H339" s="407" t="str">
        <f t="shared" si="111"/>
        <v/>
      </c>
      <c r="I339" s="407" t="str">
        <f t="shared" si="113"/>
        <v/>
      </c>
      <c r="J339" s="407" t="str">
        <f t="shared" si="114"/>
        <v/>
      </c>
      <c r="K339" s="407" t="str">
        <f t="shared" si="109"/>
        <v/>
      </c>
      <c r="L339" s="407"/>
      <c r="M339" s="281"/>
      <c r="N339" s="366"/>
      <c r="O339" s="367" t="str">
        <f t="shared" si="115"/>
        <v/>
      </c>
      <c r="P339" s="366"/>
      <c r="Q339" s="395" t="str">
        <f t="shared" si="116"/>
        <v/>
      </c>
      <c r="R339" s="366"/>
      <c r="S339" s="396" t="str">
        <f t="shared" si="117"/>
        <v/>
      </c>
      <c r="T339" s="397">
        <f ca="1">SUMIF($N$8:S$9,"QUANT.",N339:S339)</f>
        <v>0</v>
      </c>
      <c r="U339" s="398">
        <f ca="1" t="shared" si="110"/>
        <v>0</v>
      </c>
      <c r="V339" s="399" t="str">
        <f ca="1" t="shared" si="112"/>
        <v/>
      </c>
      <c r="W339" s="400">
        <f ca="1" t="shared" si="118"/>
        <v>0</v>
      </c>
      <c r="X339" s="400" t="e">
        <f ca="1" t="shared" si="119"/>
        <v>#VALUE!</v>
      </c>
      <c r="Y339" s="281"/>
      <c r="Z339" s="281"/>
      <c r="AA339" s="281"/>
      <c r="AB339" s="281"/>
      <c r="AC339" s="281"/>
      <c r="AD339" s="281"/>
      <c r="AE339" s="281"/>
      <c r="AF339" s="281"/>
      <c r="AG339" s="281"/>
      <c r="AH339" s="281"/>
      <c r="AI339" s="281"/>
      <c r="AJ339" s="283">
        <f t="shared" si="120"/>
        <v>0</v>
      </c>
      <c r="AK339" s="283">
        <v>0</v>
      </c>
    </row>
    <row r="340" s="232" customFormat="1" customHeight="1" spans="1:37">
      <c r="A340" s="402"/>
      <c r="B340" s="403"/>
      <c r="C340" s="404" t="str">
        <f>IF($B340="","",IFERROR(VLOOKUP($B340,#REF!,2,0),IFERROR(VLOOKUP($B340,#REF!,2,0),"")))</f>
        <v/>
      </c>
      <c r="D340" s="405" t="str">
        <f>IF($B340="","",IFERROR(VLOOKUP($B340,#REF!,3,0),IFERROR(VLOOKUP($B340,#REF!,3,0),"")))</f>
        <v/>
      </c>
      <c r="E340" s="406"/>
      <c r="F340" s="407" t="str">
        <f>IF($B340="","",IFERROR(VLOOKUP($B340,#REF!,4,0),IFERROR(VLOOKUP($B340,#REF!,6,0),"")))</f>
        <v/>
      </c>
      <c r="G340" s="407" t="str">
        <f>IF($B340="","",IFERROR(VLOOKUP($B340,#REF!,5,0),IFERROR(VLOOKUP($B340,#REF!,7,0),"")))</f>
        <v/>
      </c>
      <c r="H340" s="407" t="str">
        <f t="shared" si="111"/>
        <v/>
      </c>
      <c r="I340" s="407" t="str">
        <f t="shared" si="113"/>
        <v/>
      </c>
      <c r="J340" s="407" t="str">
        <f t="shared" si="114"/>
        <v/>
      </c>
      <c r="K340" s="407" t="str">
        <f t="shared" si="109"/>
        <v/>
      </c>
      <c r="L340" s="407"/>
      <c r="M340" s="281"/>
      <c r="N340" s="366"/>
      <c r="O340" s="367" t="str">
        <f t="shared" si="115"/>
        <v/>
      </c>
      <c r="P340" s="366"/>
      <c r="Q340" s="395" t="str">
        <f t="shared" si="116"/>
        <v/>
      </c>
      <c r="R340" s="366"/>
      <c r="S340" s="396" t="str">
        <f t="shared" si="117"/>
        <v/>
      </c>
      <c r="T340" s="397">
        <f ca="1">SUMIF($N$8:S$9,"QUANT.",N340:S340)</f>
        <v>0</v>
      </c>
      <c r="U340" s="398">
        <f ca="1" t="shared" si="110"/>
        <v>0</v>
      </c>
      <c r="V340" s="399" t="str">
        <f ca="1" t="shared" si="112"/>
        <v/>
      </c>
      <c r="W340" s="400">
        <f ca="1" t="shared" si="118"/>
        <v>0</v>
      </c>
      <c r="X340" s="400" t="e">
        <f ca="1" t="shared" si="119"/>
        <v>#VALUE!</v>
      </c>
      <c r="Y340" s="281"/>
      <c r="Z340" s="281"/>
      <c r="AA340" s="281"/>
      <c r="AB340" s="281"/>
      <c r="AC340" s="281"/>
      <c r="AD340" s="281"/>
      <c r="AE340" s="281"/>
      <c r="AF340" s="281"/>
      <c r="AG340" s="281"/>
      <c r="AH340" s="281"/>
      <c r="AI340" s="281"/>
      <c r="AJ340" s="283">
        <f t="shared" si="120"/>
        <v>0</v>
      </c>
      <c r="AK340" s="283">
        <v>0</v>
      </c>
    </row>
    <row r="341" s="232" customFormat="1" customHeight="1" spans="1:37">
      <c r="A341" s="402"/>
      <c r="B341" s="403"/>
      <c r="C341" s="404" t="str">
        <f>IF($B341="","",IFERROR(VLOOKUP($B341,#REF!,2,0),IFERROR(VLOOKUP($B341,#REF!,2,0),"")))</f>
        <v/>
      </c>
      <c r="D341" s="405" t="str">
        <f>IF($B341="","",IFERROR(VLOOKUP($B341,#REF!,3,0),IFERROR(VLOOKUP($B341,#REF!,3,0),"")))</f>
        <v/>
      </c>
      <c r="E341" s="406"/>
      <c r="F341" s="407" t="str">
        <f>IF($B341="","",IFERROR(VLOOKUP($B341,#REF!,4,0),IFERROR(VLOOKUP($B341,#REF!,6,0),"")))</f>
        <v/>
      </c>
      <c r="G341" s="407" t="str">
        <f>IF($B341="","",IFERROR(VLOOKUP($B341,#REF!,5,0),IFERROR(VLOOKUP($B341,#REF!,7,0),"")))</f>
        <v/>
      </c>
      <c r="H341" s="407" t="str">
        <f t="shared" si="111"/>
        <v/>
      </c>
      <c r="I341" s="407" t="str">
        <f t="shared" si="113"/>
        <v/>
      </c>
      <c r="J341" s="407" t="str">
        <f t="shared" si="114"/>
        <v/>
      </c>
      <c r="K341" s="407" t="str">
        <f t="shared" si="109"/>
        <v/>
      </c>
      <c r="L341" s="407"/>
      <c r="M341" s="281"/>
      <c r="N341" s="366"/>
      <c r="O341" s="367" t="str">
        <f t="shared" si="115"/>
        <v/>
      </c>
      <c r="P341" s="366"/>
      <c r="Q341" s="395" t="str">
        <f t="shared" si="116"/>
        <v/>
      </c>
      <c r="R341" s="366"/>
      <c r="S341" s="396" t="str">
        <f t="shared" si="117"/>
        <v/>
      </c>
      <c r="T341" s="397">
        <f ca="1">SUMIF($N$8:S$9,"QUANT.",N341:S341)</f>
        <v>0</v>
      </c>
      <c r="U341" s="398">
        <f ca="1" t="shared" si="110"/>
        <v>0</v>
      </c>
      <c r="V341" s="399" t="str">
        <f ca="1" t="shared" si="112"/>
        <v/>
      </c>
      <c r="W341" s="400">
        <f ca="1" t="shared" si="118"/>
        <v>0</v>
      </c>
      <c r="X341" s="400" t="e">
        <f ca="1" t="shared" si="119"/>
        <v>#VALUE!</v>
      </c>
      <c r="Y341" s="281"/>
      <c r="Z341" s="281"/>
      <c r="AA341" s="281"/>
      <c r="AB341" s="281"/>
      <c r="AC341" s="281"/>
      <c r="AD341" s="281"/>
      <c r="AE341" s="281"/>
      <c r="AF341" s="281"/>
      <c r="AG341" s="281"/>
      <c r="AH341" s="281"/>
      <c r="AI341" s="281"/>
      <c r="AJ341" s="283">
        <f t="shared" si="120"/>
        <v>0</v>
      </c>
      <c r="AK341" s="283">
        <v>0</v>
      </c>
    </row>
    <row r="342" s="232" customFormat="1" customHeight="1" spans="1:37">
      <c r="A342" s="402"/>
      <c r="B342" s="403"/>
      <c r="C342" s="404" t="str">
        <f>IF($B342="","",IFERROR(VLOOKUP($B342,#REF!,2,0),IFERROR(VLOOKUP($B342,#REF!,2,0),"")))</f>
        <v/>
      </c>
      <c r="D342" s="405" t="str">
        <f>IF($B342="","",IFERROR(VLOOKUP($B342,#REF!,3,0),IFERROR(VLOOKUP($B342,#REF!,3,0),"")))</f>
        <v/>
      </c>
      <c r="E342" s="406"/>
      <c r="F342" s="407" t="str">
        <f>IF($B342="","",IFERROR(VLOOKUP($B342,#REF!,4,0),IFERROR(VLOOKUP($B342,#REF!,6,0),"")))</f>
        <v/>
      </c>
      <c r="G342" s="407" t="str">
        <f>IF($B342="","",IFERROR(VLOOKUP($B342,#REF!,5,0),IFERROR(VLOOKUP($B342,#REF!,7,0),"")))</f>
        <v/>
      </c>
      <c r="H342" s="407" t="str">
        <f t="shared" si="111"/>
        <v/>
      </c>
      <c r="I342" s="407" t="str">
        <f t="shared" si="113"/>
        <v/>
      </c>
      <c r="J342" s="407" t="str">
        <f t="shared" si="114"/>
        <v/>
      </c>
      <c r="K342" s="407" t="str">
        <f t="shared" si="109"/>
        <v/>
      </c>
      <c r="L342" s="407"/>
      <c r="M342" s="281"/>
      <c r="N342" s="366"/>
      <c r="O342" s="367" t="str">
        <f t="shared" si="115"/>
        <v/>
      </c>
      <c r="P342" s="366"/>
      <c r="Q342" s="395" t="str">
        <f t="shared" si="116"/>
        <v/>
      </c>
      <c r="R342" s="366"/>
      <c r="S342" s="396" t="str">
        <f t="shared" si="117"/>
        <v/>
      </c>
      <c r="T342" s="397">
        <f ca="1">SUMIF($N$8:S$9,"QUANT.",N342:S342)</f>
        <v>0</v>
      </c>
      <c r="U342" s="398">
        <f ca="1" t="shared" si="110"/>
        <v>0</v>
      </c>
      <c r="V342" s="399" t="str">
        <f ca="1" t="shared" si="112"/>
        <v/>
      </c>
      <c r="W342" s="400">
        <f ca="1" t="shared" si="118"/>
        <v>0</v>
      </c>
      <c r="X342" s="400" t="e">
        <f ca="1" t="shared" si="119"/>
        <v>#VALUE!</v>
      </c>
      <c r="Y342" s="281"/>
      <c r="Z342" s="281"/>
      <c r="AA342" s="281"/>
      <c r="AB342" s="281"/>
      <c r="AC342" s="281"/>
      <c r="AD342" s="281"/>
      <c r="AE342" s="281"/>
      <c r="AF342" s="281"/>
      <c r="AG342" s="281"/>
      <c r="AH342" s="281"/>
      <c r="AI342" s="281"/>
      <c r="AJ342" s="283">
        <f t="shared" si="120"/>
        <v>0</v>
      </c>
      <c r="AK342" s="283">
        <v>0</v>
      </c>
    </row>
    <row r="343" s="232" customFormat="1" customHeight="1" spans="1:37">
      <c r="A343" s="402"/>
      <c r="B343" s="403"/>
      <c r="C343" s="404" t="str">
        <f>IF($B343="","",IFERROR(VLOOKUP($B343,#REF!,2,0),IFERROR(VLOOKUP($B343,#REF!,2,0),"")))</f>
        <v/>
      </c>
      <c r="D343" s="405" t="str">
        <f>IF($B343="","",IFERROR(VLOOKUP($B343,#REF!,3,0),IFERROR(VLOOKUP($B343,#REF!,3,0),"")))</f>
        <v/>
      </c>
      <c r="E343" s="406"/>
      <c r="F343" s="407" t="str">
        <f>IF($B343="","",IFERROR(VLOOKUP($B343,#REF!,4,0),IFERROR(VLOOKUP($B343,#REF!,6,0),"")))</f>
        <v/>
      </c>
      <c r="G343" s="407" t="str">
        <f>IF($B343="","",IFERROR(VLOOKUP($B343,#REF!,5,0),IFERROR(VLOOKUP($B343,#REF!,7,0),"")))</f>
        <v/>
      </c>
      <c r="H343" s="407" t="str">
        <f t="shared" si="111"/>
        <v/>
      </c>
      <c r="I343" s="407" t="str">
        <f t="shared" si="113"/>
        <v/>
      </c>
      <c r="J343" s="407" t="str">
        <f t="shared" si="114"/>
        <v/>
      </c>
      <c r="K343" s="407" t="str">
        <f t="shared" si="109"/>
        <v/>
      </c>
      <c r="L343" s="407"/>
      <c r="M343" s="281"/>
      <c r="N343" s="366"/>
      <c r="O343" s="367" t="str">
        <f t="shared" si="115"/>
        <v/>
      </c>
      <c r="P343" s="366"/>
      <c r="Q343" s="395" t="str">
        <f t="shared" si="116"/>
        <v/>
      </c>
      <c r="R343" s="366"/>
      <c r="S343" s="396" t="str">
        <f t="shared" si="117"/>
        <v/>
      </c>
      <c r="T343" s="397">
        <f ca="1">SUMIF($N$8:S$9,"QUANT.",N343:S343)</f>
        <v>0</v>
      </c>
      <c r="U343" s="398">
        <f ca="1" t="shared" si="110"/>
        <v>0</v>
      </c>
      <c r="V343" s="399" t="str">
        <f ca="1" t="shared" si="112"/>
        <v/>
      </c>
      <c r="W343" s="400">
        <f ca="1" t="shared" si="118"/>
        <v>0</v>
      </c>
      <c r="X343" s="400" t="e">
        <f ca="1" t="shared" si="119"/>
        <v>#VALUE!</v>
      </c>
      <c r="Y343" s="281"/>
      <c r="Z343" s="281"/>
      <c r="AA343" s="281"/>
      <c r="AB343" s="281"/>
      <c r="AC343" s="281"/>
      <c r="AD343" s="281"/>
      <c r="AE343" s="281"/>
      <c r="AF343" s="281"/>
      <c r="AG343" s="281"/>
      <c r="AH343" s="281"/>
      <c r="AI343" s="281"/>
      <c r="AJ343" s="283">
        <f t="shared" si="120"/>
        <v>0</v>
      </c>
      <c r="AK343" s="283">
        <v>0</v>
      </c>
    </row>
    <row r="344" s="232" customFormat="1" customHeight="1" spans="1:37">
      <c r="A344" s="402"/>
      <c r="B344" s="403"/>
      <c r="C344" s="404" t="str">
        <f>IF($B344="","",IFERROR(VLOOKUP($B344,#REF!,2,0),IFERROR(VLOOKUP($B344,#REF!,2,0),"")))</f>
        <v/>
      </c>
      <c r="D344" s="405" t="str">
        <f>IF($B344="","",IFERROR(VLOOKUP($B344,#REF!,3,0),IFERROR(VLOOKUP($B344,#REF!,3,0),"")))</f>
        <v/>
      </c>
      <c r="E344" s="406"/>
      <c r="F344" s="407" t="str">
        <f>IF($B344="","",IFERROR(VLOOKUP($B344,#REF!,4,0),IFERROR(VLOOKUP($B344,#REF!,6,0),"")))</f>
        <v/>
      </c>
      <c r="G344" s="407" t="str">
        <f>IF($B344="","",IFERROR(VLOOKUP($B344,#REF!,5,0),IFERROR(VLOOKUP($B344,#REF!,7,0),"")))</f>
        <v/>
      </c>
      <c r="H344" s="407" t="str">
        <f t="shared" si="111"/>
        <v/>
      </c>
      <c r="I344" s="407" t="str">
        <f t="shared" si="113"/>
        <v/>
      </c>
      <c r="J344" s="407" t="str">
        <f t="shared" si="114"/>
        <v/>
      </c>
      <c r="K344" s="407" t="str">
        <f t="shared" ref="K344:K407" si="121">IF(E344="","",TRUNC((I344+J344),2))</f>
        <v/>
      </c>
      <c r="L344" s="407"/>
      <c r="M344" s="281"/>
      <c r="N344" s="366"/>
      <c r="O344" s="367" t="str">
        <f t="shared" si="115"/>
        <v/>
      </c>
      <c r="P344" s="366"/>
      <c r="Q344" s="395" t="str">
        <f t="shared" si="116"/>
        <v/>
      </c>
      <c r="R344" s="366"/>
      <c r="S344" s="396" t="str">
        <f t="shared" si="117"/>
        <v/>
      </c>
      <c r="T344" s="397">
        <f ca="1">SUMIF($N$8:S$9,"QUANT.",N344:S344)</f>
        <v>0</v>
      </c>
      <c r="U344" s="398">
        <f ca="1" t="shared" si="110"/>
        <v>0</v>
      </c>
      <c r="V344" s="399" t="str">
        <f ca="1" t="shared" si="112"/>
        <v/>
      </c>
      <c r="W344" s="400">
        <f ca="1" t="shared" si="118"/>
        <v>0</v>
      </c>
      <c r="X344" s="400" t="e">
        <f ca="1" t="shared" si="119"/>
        <v>#VALUE!</v>
      </c>
      <c r="Y344" s="281"/>
      <c r="Z344" s="281"/>
      <c r="AA344" s="281"/>
      <c r="AB344" s="281"/>
      <c r="AC344" s="281"/>
      <c r="AD344" s="281"/>
      <c r="AE344" s="281"/>
      <c r="AF344" s="281"/>
      <c r="AG344" s="281"/>
      <c r="AH344" s="281"/>
      <c r="AI344" s="281"/>
      <c r="AJ344" s="283">
        <f t="shared" si="120"/>
        <v>0</v>
      </c>
      <c r="AK344" s="283">
        <v>0</v>
      </c>
    </row>
    <row r="345" s="232" customFormat="1" customHeight="1" spans="1:37">
      <c r="A345" s="402"/>
      <c r="B345" s="403"/>
      <c r="C345" s="404" t="str">
        <f>IF($B345="","",IFERROR(VLOOKUP($B345,#REF!,2,0),IFERROR(VLOOKUP($B345,#REF!,2,0),"")))</f>
        <v/>
      </c>
      <c r="D345" s="405" t="str">
        <f>IF($B345="","",IFERROR(VLOOKUP($B345,#REF!,3,0),IFERROR(VLOOKUP($B345,#REF!,3,0),"")))</f>
        <v/>
      </c>
      <c r="E345" s="406"/>
      <c r="F345" s="407" t="str">
        <f>IF($B345="","",IFERROR(VLOOKUP($B345,#REF!,4,0),IFERROR(VLOOKUP($B345,#REF!,6,0),"")))</f>
        <v/>
      </c>
      <c r="G345" s="407" t="str">
        <f>IF($B345="","",IFERROR(VLOOKUP($B345,#REF!,5,0),IFERROR(VLOOKUP($B345,#REF!,7,0),"")))</f>
        <v/>
      </c>
      <c r="H345" s="407" t="str">
        <f t="shared" si="111"/>
        <v/>
      </c>
      <c r="I345" s="407" t="str">
        <f t="shared" si="113"/>
        <v/>
      </c>
      <c r="J345" s="407" t="str">
        <f t="shared" si="114"/>
        <v/>
      </c>
      <c r="K345" s="407" t="str">
        <f t="shared" si="121"/>
        <v/>
      </c>
      <c r="L345" s="407"/>
      <c r="M345" s="281"/>
      <c r="N345" s="366"/>
      <c r="O345" s="367" t="str">
        <f t="shared" si="115"/>
        <v/>
      </c>
      <c r="P345" s="366"/>
      <c r="Q345" s="395" t="str">
        <f t="shared" si="116"/>
        <v/>
      </c>
      <c r="R345" s="366"/>
      <c r="S345" s="396" t="str">
        <f t="shared" si="117"/>
        <v/>
      </c>
      <c r="T345" s="397">
        <f ca="1">SUMIF($N$8:S$9,"QUANT.",N345:S345)</f>
        <v>0</v>
      </c>
      <c r="U345" s="398">
        <f ca="1" t="shared" si="110"/>
        <v>0</v>
      </c>
      <c r="V345" s="399" t="str">
        <f ca="1" t="shared" si="112"/>
        <v/>
      </c>
      <c r="W345" s="400">
        <f ca="1" t="shared" si="118"/>
        <v>0</v>
      </c>
      <c r="X345" s="400" t="e">
        <f ca="1" t="shared" si="119"/>
        <v>#VALUE!</v>
      </c>
      <c r="Y345" s="281"/>
      <c r="Z345" s="281"/>
      <c r="AA345" s="281"/>
      <c r="AB345" s="281"/>
      <c r="AC345" s="281"/>
      <c r="AD345" s="281"/>
      <c r="AE345" s="281"/>
      <c r="AF345" s="281"/>
      <c r="AG345" s="281"/>
      <c r="AH345" s="281"/>
      <c r="AI345" s="281"/>
      <c r="AJ345" s="283">
        <f t="shared" si="120"/>
        <v>0</v>
      </c>
      <c r="AK345" s="283">
        <v>0</v>
      </c>
    </row>
    <row r="346" s="232" customFormat="1" customHeight="1" spans="1:37">
      <c r="A346" s="402"/>
      <c r="B346" s="403"/>
      <c r="C346" s="404" t="str">
        <f>IF($B346="","",IFERROR(VLOOKUP($B346,#REF!,2,0),IFERROR(VLOOKUP($B346,#REF!,2,0),"")))</f>
        <v/>
      </c>
      <c r="D346" s="405" t="str">
        <f>IF($B346="","",IFERROR(VLOOKUP($B346,#REF!,3,0),IFERROR(VLOOKUP($B346,#REF!,3,0),"")))</f>
        <v/>
      </c>
      <c r="E346" s="406"/>
      <c r="F346" s="407" t="str">
        <f>IF($B346="","",IFERROR(VLOOKUP($B346,#REF!,4,0),IFERROR(VLOOKUP($B346,#REF!,6,0),"")))</f>
        <v/>
      </c>
      <c r="G346" s="407" t="str">
        <f>IF($B346="","",IFERROR(VLOOKUP($B346,#REF!,5,0),IFERROR(VLOOKUP($B346,#REF!,7,0),"")))</f>
        <v/>
      </c>
      <c r="H346" s="407" t="str">
        <f t="shared" si="111"/>
        <v/>
      </c>
      <c r="I346" s="407" t="str">
        <f t="shared" si="113"/>
        <v/>
      </c>
      <c r="J346" s="407" t="str">
        <f t="shared" si="114"/>
        <v/>
      </c>
      <c r="K346" s="407" t="str">
        <f t="shared" si="121"/>
        <v/>
      </c>
      <c r="L346" s="407"/>
      <c r="M346" s="281"/>
      <c r="N346" s="366"/>
      <c r="O346" s="367" t="str">
        <f t="shared" si="115"/>
        <v/>
      </c>
      <c r="P346" s="366"/>
      <c r="Q346" s="395" t="str">
        <f t="shared" si="116"/>
        <v/>
      </c>
      <c r="R346" s="366"/>
      <c r="S346" s="396" t="str">
        <f t="shared" si="117"/>
        <v/>
      </c>
      <c r="T346" s="397">
        <f ca="1">SUMIF($N$8:S$9,"QUANT.",N346:S346)</f>
        <v>0</v>
      </c>
      <c r="U346" s="398">
        <f ca="1" t="shared" si="110"/>
        <v>0</v>
      </c>
      <c r="V346" s="399" t="str">
        <f ca="1" t="shared" si="112"/>
        <v/>
      </c>
      <c r="W346" s="400">
        <f ca="1" t="shared" si="118"/>
        <v>0</v>
      </c>
      <c r="X346" s="400" t="e">
        <f ca="1" t="shared" si="119"/>
        <v>#VALUE!</v>
      </c>
      <c r="Y346" s="281"/>
      <c r="Z346" s="281"/>
      <c r="AA346" s="281"/>
      <c r="AB346" s="281"/>
      <c r="AC346" s="281"/>
      <c r="AD346" s="281"/>
      <c r="AE346" s="281"/>
      <c r="AF346" s="281"/>
      <c r="AG346" s="281"/>
      <c r="AH346" s="281"/>
      <c r="AI346" s="281"/>
      <c r="AJ346" s="283">
        <f t="shared" si="120"/>
        <v>0</v>
      </c>
      <c r="AK346" s="283">
        <v>0</v>
      </c>
    </row>
    <row r="347" s="232" customFormat="1" customHeight="1" spans="1:37">
      <c r="A347" s="402"/>
      <c r="B347" s="403"/>
      <c r="C347" s="404" t="str">
        <f>IF($B347="","",IFERROR(VLOOKUP($B347,#REF!,2,0),IFERROR(VLOOKUP($B347,#REF!,2,0),"")))</f>
        <v/>
      </c>
      <c r="D347" s="405" t="str">
        <f>IF($B347="","",IFERROR(VLOOKUP($B347,#REF!,3,0),IFERROR(VLOOKUP($B347,#REF!,3,0),"")))</f>
        <v/>
      </c>
      <c r="E347" s="406"/>
      <c r="F347" s="407" t="str">
        <f>IF($B347="","",IFERROR(VLOOKUP($B347,#REF!,4,0),IFERROR(VLOOKUP($B347,#REF!,6,0),"")))</f>
        <v/>
      </c>
      <c r="G347" s="407" t="str">
        <f>IF($B347="","",IFERROR(VLOOKUP($B347,#REF!,5,0),IFERROR(VLOOKUP($B347,#REF!,7,0),"")))</f>
        <v/>
      </c>
      <c r="H347" s="407" t="str">
        <f t="shared" si="111"/>
        <v/>
      </c>
      <c r="I347" s="407" t="str">
        <f t="shared" si="113"/>
        <v/>
      </c>
      <c r="J347" s="407" t="str">
        <f t="shared" si="114"/>
        <v/>
      </c>
      <c r="K347" s="407" t="str">
        <f t="shared" si="121"/>
        <v/>
      </c>
      <c r="L347" s="407"/>
      <c r="M347" s="281"/>
      <c r="N347" s="366"/>
      <c r="O347" s="367" t="str">
        <f t="shared" si="115"/>
        <v/>
      </c>
      <c r="P347" s="366"/>
      <c r="Q347" s="395" t="str">
        <f t="shared" si="116"/>
        <v/>
      </c>
      <c r="R347" s="366"/>
      <c r="S347" s="396" t="str">
        <f t="shared" si="117"/>
        <v/>
      </c>
      <c r="T347" s="397">
        <f ca="1">SUMIF($N$8:S$9,"QUANT.",N347:S347)</f>
        <v>0</v>
      </c>
      <c r="U347" s="398">
        <f ca="1" t="shared" ref="U347:U410" si="122">SUMIF($N$8:$S$9,"CUSTO",N347:S347)</f>
        <v>0</v>
      </c>
      <c r="V347" s="399" t="str">
        <f ca="1" t="shared" si="112"/>
        <v/>
      </c>
      <c r="W347" s="400">
        <f ca="1" t="shared" si="118"/>
        <v>0</v>
      </c>
      <c r="X347" s="400" t="e">
        <f ca="1" t="shared" si="119"/>
        <v>#VALUE!</v>
      </c>
      <c r="Y347" s="281"/>
      <c r="Z347" s="281"/>
      <c r="AA347" s="281"/>
      <c r="AB347" s="281"/>
      <c r="AC347" s="281"/>
      <c r="AD347" s="281"/>
      <c r="AE347" s="281"/>
      <c r="AF347" s="281"/>
      <c r="AG347" s="281"/>
      <c r="AH347" s="281"/>
      <c r="AI347" s="281"/>
      <c r="AJ347" s="283">
        <f t="shared" si="120"/>
        <v>0</v>
      </c>
      <c r="AK347" s="283">
        <v>0</v>
      </c>
    </row>
    <row r="348" s="232" customFormat="1" customHeight="1" spans="1:37">
      <c r="A348" s="402"/>
      <c r="B348" s="403"/>
      <c r="C348" s="404" t="str">
        <f>IF($B348="","",IFERROR(VLOOKUP($B348,#REF!,2,0),IFERROR(VLOOKUP($B348,#REF!,2,0),"")))</f>
        <v/>
      </c>
      <c r="D348" s="405" t="str">
        <f>IF($B348="","",IFERROR(VLOOKUP($B348,#REF!,3,0),IFERROR(VLOOKUP($B348,#REF!,3,0),"")))</f>
        <v/>
      </c>
      <c r="E348" s="406"/>
      <c r="F348" s="407" t="str">
        <f>IF($B348="","",IFERROR(VLOOKUP($B348,#REF!,4,0),IFERROR(VLOOKUP($B348,#REF!,6,0),"")))</f>
        <v/>
      </c>
      <c r="G348" s="407" t="str">
        <f>IF($B348="","",IFERROR(VLOOKUP($B348,#REF!,5,0),IFERROR(VLOOKUP($B348,#REF!,7,0),"")))</f>
        <v/>
      </c>
      <c r="H348" s="407" t="str">
        <f t="shared" ref="H348:H411" si="123">IF(E348="","",F348+G348)</f>
        <v/>
      </c>
      <c r="I348" s="407" t="str">
        <f t="shared" si="113"/>
        <v/>
      </c>
      <c r="J348" s="407" t="str">
        <f t="shared" si="114"/>
        <v/>
      </c>
      <c r="K348" s="407" t="str">
        <f t="shared" si="121"/>
        <v/>
      </c>
      <c r="L348" s="407"/>
      <c r="M348" s="281"/>
      <c r="N348" s="366"/>
      <c r="O348" s="367" t="str">
        <f t="shared" si="115"/>
        <v/>
      </c>
      <c r="P348" s="366"/>
      <c r="Q348" s="395" t="str">
        <f t="shared" si="116"/>
        <v/>
      </c>
      <c r="R348" s="366"/>
      <c r="S348" s="396" t="str">
        <f t="shared" si="117"/>
        <v/>
      </c>
      <c r="T348" s="397">
        <f ca="1">SUMIF($N$8:S$9,"QUANT.",N348:S348)</f>
        <v>0</v>
      </c>
      <c r="U348" s="398">
        <f ca="1" t="shared" si="122"/>
        <v>0</v>
      </c>
      <c r="V348" s="399" t="str">
        <f ca="1" t="shared" ref="V348:V411" si="124">IF(B348&lt;&gt;"",IF(U348=0,"MEDIR",IF(K348-U348=0,"OK",IF(K348-U348&gt;0,"MEDIR","ALERTA!"))),"")</f>
        <v/>
      </c>
      <c r="W348" s="400">
        <f ca="1" t="shared" si="118"/>
        <v>0</v>
      </c>
      <c r="X348" s="400" t="e">
        <f ca="1" t="shared" si="119"/>
        <v>#VALUE!</v>
      </c>
      <c r="Y348" s="281"/>
      <c r="Z348" s="281"/>
      <c r="AA348" s="281"/>
      <c r="AB348" s="281"/>
      <c r="AC348" s="281"/>
      <c r="AD348" s="281"/>
      <c r="AE348" s="281"/>
      <c r="AF348" s="281"/>
      <c r="AG348" s="281"/>
      <c r="AH348" s="281"/>
      <c r="AI348" s="281"/>
      <c r="AJ348" s="283">
        <f t="shared" si="120"/>
        <v>0</v>
      </c>
      <c r="AK348" s="283">
        <v>0</v>
      </c>
    </row>
    <row r="349" s="232" customFormat="1" customHeight="1" spans="1:37">
      <c r="A349" s="402"/>
      <c r="B349" s="403"/>
      <c r="C349" s="404" t="str">
        <f>IF($B349="","",IFERROR(VLOOKUP($B349,#REF!,2,0),IFERROR(VLOOKUP($B349,#REF!,2,0),"")))</f>
        <v/>
      </c>
      <c r="D349" s="405" t="str">
        <f>IF($B349="","",IFERROR(VLOOKUP($B349,#REF!,3,0),IFERROR(VLOOKUP($B349,#REF!,3,0),"")))</f>
        <v/>
      </c>
      <c r="E349" s="406"/>
      <c r="F349" s="407" t="str">
        <f>IF($B349="","",IFERROR(VLOOKUP($B349,#REF!,4,0),IFERROR(VLOOKUP($B349,#REF!,6,0),"")))</f>
        <v/>
      </c>
      <c r="G349" s="407" t="str">
        <f>IF($B349="","",IFERROR(VLOOKUP($B349,#REF!,5,0),IFERROR(VLOOKUP($B349,#REF!,7,0),"")))</f>
        <v/>
      </c>
      <c r="H349" s="407" t="str">
        <f t="shared" si="123"/>
        <v/>
      </c>
      <c r="I349" s="407" t="str">
        <f t="shared" ref="I349:I412" si="125">IF(E349="","",TRUNC((E349*F349),2))</f>
        <v/>
      </c>
      <c r="J349" s="407" t="str">
        <f t="shared" ref="J349:J412" si="126">IF(E349="","",TRUNC((E349*G349),2))</f>
        <v/>
      </c>
      <c r="K349" s="407" t="str">
        <f t="shared" si="121"/>
        <v/>
      </c>
      <c r="L349" s="407"/>
      <c r="M349" s="281"/>
      <c r="N349" s="366"/>
      <c r="O349" s="367" t="str">
        <f t="shared" ref="O349:O412" si="127">IF(OR(N349="",$K349=""),"",(N349/$E349)*$K349)</f>
        <v/>
      </c>
      <c r="P349" s="366"/>
      <c r="Q349" s="395" t="str">
        <f t="shared" ref="Q349:Q412" si="128">IF(OR(P349="",$K349=""),"",(P349/$E349)*$K349)</f>
        <v/>
      </c>
      <c r="R349" s="366"/>
      <c r="S349" s="396" t="str">
        <f t="shared" ref="S349:S412" si="129">IF(OR(R349="",$K349=""),"",(R349/$E349)*$K349)</f>
        <v/>
      </c>
      <c r="T349" s="397">
        <f ca="1">SUMIF($N$8:S$9,"QUANT.",N349:S349)</f>
        <v>0</v>
      </c>
      <c r="U349" s="398">
        <f ca="1" t="shared" si="122"/>
        <v>0</v>
      </c>
      <c r="V349" s="399" t="str">
        <f ca="1" t="shared" si="124"/>
        <v/>
      </c>
      <c r="W349" s="400">
        <f ca="1" t="shared" ref="W349:W412" si="130">IF(T349="",0,E349-T349)</f>
        <v>0</v>
      </c>
      <c r="X349" s="400" t="e">
        <f ca="1" t="shared" ref="X349:X412" si="131">IF(U349="",0,K349-U349)</f>
        <v>#VALUE!</v>
      </c>
      <c r="Y349" s="281"/>
      <c r="Z349" s="281"/>
      <c r="AA349" s="281"/>
      <c r="AB349" s="281"/>
      <c r="AC349" s="281"/>
      <c r="AD349" s="281"/>
      <c r="AE349" s="281"/>
      <c r="AF349" s="281"/>
      <c r="AG349" s="281"/>
      <c r="AH349" s="281"/>
      <c r="AI349" s="281"/>
      <c r="AJ349" s="283">
        <f t="shared" si="120"/>
        <v>0</v>
      </c>
      <c r="AK349" s="283">
        <v>0</v>
      </c>
    </row>
    <row r="350" s="232" customFormat="1" spans="1:37">
      <c r="A350" s="402"/>
      <c r="B350" s="403"/>
      <c r="C350" s="404" t="str">
        <f>IF($B350="","",IFERROR(VLOOKUP($B350,#REF!,2,0),IFERROR(VLOOKUP($B350,#REF!,2,0),"")))</f>
        <v/>
      </c>
      <c r="D350" s="405" t="str">
        <f>IF($B350="","",IFERROR(VLOOKUP($B350,#REF!,3,0),IFERROR(VLOOKUP($B350,#REF!,3,0),"")))</f>
        <v/>
      </c>
      <c r="E350" s="406"/>
      <c r="F350" s="407" t="str">
        <f>IF($B350="","",IFERROR(VLOOKUP($B350,#REF!,4,0),IFERROR(VLOOKUP($B350,#REF!,6,0),"")))</f>
        <v/>
      </c>
      <c r="G350" s="407" t="str">
        <f>IF($B350="","",IFERROR(VLOOKUP($B350,#REF!,5,0),IFERROR(VLOOKUP($B350,#REF!,7,0),"")))</f>
        <v/>
      </c>
      <c r="H350" s="407" t="str">
        <f t="shared" si="123"/>
        <v/>
      </c>
      <c r="I350" s="407" t="str">
        <f t="shared" si="125"/>
        <v/>
      </c>
      <c r="J350" s="407" t="str">
        <f t="shared" si="126"/>
        <v/>
      </c>
      <c r="K350" s="407" t="str">
        <f t="shared" si="121"/>
        <v/>
      </c>
      <c r="L350" s="407"/>
      <c r="M350" s="281"/>
      <c r="N350" s="366"/>
      <c r="O350" s="367" t="str">
        <f t="shared" si="127"/>
        <v/>
      </c>
      <c r="P350" s="366"/>
      <c r="Q350" s="395" t="str">
        <f t="shared" si="128"/>
        <v/>
      </c>
      <c r="R350" s="366"/>
      <c r="S350" s="396" t="str">
        <f t="shared" si="129"/>
        <v/>
      </c>
      <c r="T350" s="397">
        <f ca="1">SUMIF($N$8:S$9,"QUANT.",N350:S350)</f>
        <v>0</v>
      </c>
      <c r="U350" s="398">
        <f ca="1" t="shared" si="122"/>
        <v>0</v>
      </c>
      <c r="V350" s="399" t="str">
        <f ca="1" t="shared" si="124"/>
        <v/>
      </c>
      <c r="W350" s="400">
        <f ca="1" t="shared" si="130"/>
        <v>0</v>
      </c>
      <c r="X350" s="400" t="e">
        <f ca="1" t="shared" si="131"/>
        <v>#VALUE!</v>
      </c>
      <c r="Y350" s="281"/>
      <c r="Z350" s="281"/>
      <c r="AA350" s="281"/>
      <c r="AB350" s="281"/>
      <c r="AC350" s="281"/>
      <c r="AD350" s="281"/>
      <c r="AE350" s="281"/>
      <c r="AF350" s="281"/>
      <c r="AG350" s="281"/>
      <c r="AH350" s="281"/>
      <c r="AI350" s="281"/>
      <c r="AJ350" s="283">
        <f t="shared" si="120"/>
        <v>0</v>
      </c>
      <c r="AK350" s="283">
        <v>0</v>
      </c>
    </row>
    <row r="351" s="232" customFormat="1" spans="1:37">
      <c r="A351" s="402"/>
      <c r="B351" s="403"/>
      <c r="C351" s="404" t="str">
        <f>IF($B351="","",IFERROR(VLOOKUP($B351,#REF!,2,0),IFERROR(VLOOKUP($B351,#REF!,2,0),"")))</f>
        <v/>
      </c>
      <c r="D351" s="405" t="str">
        <f>IF($B351="","",IFERROR(VLOOKUP($B351,#REF!,3,0),IFERROR(VLOOKUP($B351,#REF!,3,0),"")))</f>
        <v/>
      </c>
      <c r="E351" s="406"/>
      <c r="F351" s="407" t="str">
        <f>IF($B351="","",IFERROR(VLOOKUP($B351,#REF!,4,0),IFERROR(VLOOKUP($B351,#REF!,6,0),"")))</f>
        <v/>
      </c>
      <c r="G351" s="407" t="str">
        <f>IF($B351="","",IFERROR(VLOOKUP($B351,#REF!,5,0),IFERROR(VLOOKUP($B351,#REF!,7,0),"")))</f>
        <v/>
      </c>
      <c r="H351" s="407" t="str">
        <f t="shared" si="123"/>
        <v/>
      </c>
      <c r="I351" s="407" t="str">
        <f t="shared" si="125"/>
        <v/>
      </c>
      <c r="J351" s="407" t="str">
        <f t="shared" si="126"/>
        <v/>
      </c>
      <c r="K351" s="407" t="str">
        <f t="shared" si="121"/>
        <v/>
      </c>
      <c r="L351" s="407"/>
      <c r="M351" s="281"/>
      <c r="N351" s="366"/>
      <c r="O351" s="367" t="str">
        <f t="shared" si="127"/>
        <v/>
      </c>
      <c r="P351" s="366"/>
      <c r="Q351" s="395" t="str">
        <f t="shared" si="128"/>
        <v/>
      </c>
      <c r="R351" s="366"/>
      <c r="S351" s="396" t="str">
        <f t="shared" si="129"/>
        <v/>
      </c>
      <c r="T351" s="397">
        <f ca="1">SUMIF($N$8:S$9,"QUANT.",N351:S351)</f>
        <v>0</v>
      </c>
      <c r="U351" s="398">
        <f ca="1" t="shared" si="122"/>
        <v>0</v>
      </c>
      <c r="V351" s="399" t="str">
        <f ca="1" t="shared" si="124"/>
        <v/>
      </c>
      <c r="W351" s="400">
        <f ca="1" t="shared" si="130"/>
        <v>0</v>
      </c>
      <c r="X351" s="400" t="e">
        <f ca="1" t="shared" si="131"/>
        <v>#VALUE!</v>
      </c>
      <c r="Y351" s="281"/>
      <c r="Z351" s="281"/>
      <c r="AA351" s="281"/>
      <c r="AB351" s="281"/>
      <c r="AC351" s="281"/>
      <c r="AD351" s="281"/>
      <c r="AE351" s="281"/>
      <c r="AF351" s="281"/>
      <c r="AG351" s="281"/>
      <c r="AH351" s="281"/>
      <c r="AI351" s="281"/>
      <c r="AJ351" s="283">
        <f t="shared" si="120"/>
        <v>0</v>
      </c>
      <c r="AK351" s="283">
        <v>0</v>
      </c>
    </row>
    <row r="352" s="232" customFormat="1" spans="1:37">
      <c r="A352" s="402"/>
      <c r="B352" s="403"/>
      <c r="C352" s="404" t="str">
        <f>IF($B352="","",IFERROR(VLOOKUP($B352,#REF!,2,0),IFERROR(VLOOKUP($B352,#REF!,2,0),"")))</f>
        <v/>
      </c>
      <c r="D352" s="405" t="str">
        <f>IF($B352="","",IFERROR(VLOOKUP($B352,#REF!,3,0),IFERROR(VLOOKUP($B352,#REF!,3,0),"")))</f>
        <v/>
      </c>
      <c r="E352" s="406"/>
      <c r="F352" s="407" t="str">
        <f>IF($B352="","",IFERROR(VLOOKUP($B352,#REF!,4,0),IFERROR(VLOOKUP($B352,#REF!,6,0),"")))</f>
        <v/>
      </c>
      <c r="G352" s="407" t="str">
        <f>IF($B352="","",IFERROR(VLOOKUP($B352,#REF!,5,0),IFERROR(VLOOKUP($B352,#REF!,7,0),"")))</f>
        <v/>
      </c>
      <c r="H352" s="407" t="str">
        <f t="shared" si="123"/>
        <v/>
      </c>
      <c r="I352" s="407" t="str">
        <f t="shared" si="125"/>
        <v/>
      </c>
      <c r="J352" s="407" t="str">
        <f t="shared" si="126"/>
        <v/>
      </c>
      <c r="K352" s="407" t="str">
        <f t="shared" si="121"/>
        <v/>
      </c>
      <c r="L352" s="407"/>
      <c r="M352" s="281"/>
      <c r="N352" s="366"/>
      <c r="O352" s="367" t="str">
        <f t="shared" si="127"/>
        <v/>
      </c>
      <c r="P352" s="366"/>
      <c r="Q352" s="395" t="str">
        <f t="shared" si="128"/>
        <v/>
      </c>
      <c r="R352" s="366"/>
      <c r="S352" s="396" t="str">
        <f t="shared" si="129"/>
        <v/>
      </c>
      <c r="T352" s="397">
        <f ca="1">SUMIF($N$8:S$9,"QUANT.",N352:S352)</f>
        <v>0</v>
      </c>
      <c r="U352" s="398">
        <f ca="1" t="shared" si="122"/>
        <v>0</v>
      </c>
      <c r="V352" s="399" t="str">
        <f ca="1" t="shared" si="124"/>
        <v/>
      </c>
      <c r="W352" s="400">
        <f ca="1" t="shared" si="130"/>
        <v>0</v>
      </c>
      <c r="X352" s="400" t="e">
        <f ca="1" t="shared" si="131"/>
        <v>#VALUE!</v>
      </c>
      <c r="Y352" s="281"/>
      <c r="Z352" s="281"/>
      <c r="AA352" s="281"/>
      <c r="AB352" s="281"/>
      <c r="AC352" s="281"/>
      <c r="AD352" s="281"/>
      <c r="AE352" s="281"/>
      <c r="AF352" s="281"/>
      <c r="AG352" s="281"/>
      <c r="AH352" s="281"/>
      <c r="AI352" s="281"/>
      <c r="AJ352" s="283">
        <f t="shared" si="120"/>
        <v>0</v>
      </c>
      <c r="AK352" s="283">
        <v>0</v>
      </c>
    </row>
    <row r="353" s="232" customFormat="1" spans="1:37">
      <c r="A353" s="402"/>
      <c r="B353" s="403"/>
      <c r="C353" s="404" t="str">
        <f>IF($B353="","",IFERROR(VLOOKUP($B353,#REF!,2,0),IFERROR(VLOOKUP($B353,#REF!,2,0),"")))</f>
        <v/>
      </c>
      <c r="D353" s="405" t="str">
        <f>IF($B353="","",IFERROR(VLOOKUP($B353,#REF!,3,0),IFERROR(VLOOKUP($B353,#REF!,3,0),"")))</f>
        <v/>
      </c>
      <c r="E353" s="406"/>
      <c r="F353" s="407" t="str">
        <f>IF($B353="","",IFERROR(VLOOKUP($B353,#REF!,4,0),IFERROR(VLOOKUP($B353,#REF!,6,0),"")))</f>
        <v/>
      </c>
      <c r="G353" s="407" t="str">
        <f>IF($B353="","",IFERROR(VLOOKUP($B353,#REF!,5,0),IFERROR(VLOOKUP($B353,#REF!,7,0),"")))</f>
        <v/>
      </c>
      <c r="H353" s="407" t="str">
        <f t="shared" si="123"/>
        <v/>
      </c>
      <c r="I353" s="407" t="str">
        <f t="shared" si="125"/>
        <v/>
      </c>
      <c r="J353" s="407" t="str">
        <f t="shared" si="126"/>
        <v/>
      </c>
      <c r="K353" s="407" t="str">
        <f t="shared" si="121"/>
        <v/>
      </c>
      <c r="L353" s="407"/>
      <c r="M353" s="281"/>
      <c r="N353" s="366"/>
      <c r="O353" s="367" t="str">
        <f t="shared" si="127"/>
        <v/>
      </c>
      <c r="P353" s="366"/>
      <c r="Q353" s="395" t="str">
        <f t="shared" si="128"/>
        <v/>
      </c>
      <c r="R353" s="366"/>
      <c r="S353" s="396" t="str">
        <f t="shared" si="129"/>
        <v/>
      </c>
      <c r="T353" s="397">
        <f ca="1">SUMIF($N$8:S$9,"QUANT.",N353:S353)</f>
        <v>0</v>
      </c>
      <c r="U353" s="398">
        <f ca="1" t="shared" si="122"/>
        <v>0</v>
      </c>
      <c r="V353" s="399" t="str">
        <f ca="1" t="shared" si="124"/>
        <v/>
      </c>
      <c r="W353" s="400">
        <f ca="1" t="shared" si="130"/>
        <v>0</v>
      </c>
      <c r="X353" s="400" t="e">
        <f ca="1" t="shared" si="131"/>
        <v>#VALUE!</v>
      </c>
      <c r="Y353" s="281"/>
      <c r="Z353" s="281"/>
      <c r="AA353" s="281"/>
      <c r="AB353" s="281"/>
      <c r="AC353" s="281"/>
      <c r="AD353" s="281"/>
      <c r="AE353" s="281"/>
      <c r="AF353" s="281"/>
      <c r="AG353" s="281"/>
      <c r="AH353" s="281"/>
      <c r="AI353" s="281"/>
      <c r="AJ353" s="283">
        <f t="shared" si="120"/>
        <v>0</v>
      </c>
      <c r="AK353" s="283">
        <v>0</v>
      </c>
    </row>
    <row r="354" s="232" customFormat="1" spans="1:37">
      <c r="A354" s="402"/>
      <c r="B354" s="403"/>
      <c r="C354" s="404" t="str">
        <f>IF($B354="","",IFERROR(VLOOKUP($B354,#REF!,2,0),IFERROR(VLOOKUP($B354,#REF!,2,0),"")))</f>
        <v/>
      </c>
      <c r="D354" s="405" t="str">
        <f>IF($B354="","",IFERROR(VLOOKUP($B354,#REF!,3,0),IFERROR(VLOOKUP($B354,#REF!,3,0),"")))</f>
        <v/>
      </c>
      <c r="E354" s="406"/>
      <c r="F354" s="407" t="str">
        <f>IF($B354="","",IFERROR(VLOOKUP($B354,#REF!,4,0),IFERROR(VLOOKUP($B354,#REF!,6,0),"")))</f>
        <v/>
      </c>
      <c r="G354" s="407" t="str">
        <f>IF($B354="","",IFERROR(VLOOKUP($B354,#REF!,5,0),IFERROR(VLOOKUP($B354,#REF!,7,0),"")))</f>
        <v/>
      </c>
      <c r="H354" s="407" t="str">
        <f t="shared" si="123"/>
        <v/>
      </c>
      <c r="I354" s="407" t="str">
        <f t="shared" si="125"/>
        <v/>
      </c>
      <c r="J354" s="407" t="str">
        <f t="shared" si="126"/>
        <v/>
      </c>
      <c r="K354" s="407" t="str">
        <f t="shared" si="121"/>
        <v/>
      </c>
      <c r="L354" s="407"/>
      <c r="M354" s="281"/>
      <c r="N354" s="366"/>
      <c r="O354" s="367" t="str">
        <f t="shared" si="127"/>
        <v/>
      </c>
      <c r="P354" s="366"/>
      <c r="Q354" s="395" t="str">
        <f t="shared" si="128"/>
        <v/>
      </c>
      <c r="R354" s="366"/>
      <c r="S354" s="396" t="str">
        <f t="shared" si="129"/>
        <v/>
      </c>
      <c r="T354" s="397">
        <f ca="1">SUMIF($N$8:S$9,"QUANT.",N354:S354)</f>
        <v>0</v>
      </c>
      <c r="U354" s="398">
        <f ca="1" t="shared" si="122"/>
        <v>0</v>
      </c>
      <c r="V354" s="399" t="str">
        <f ca="1" t="shared" si="124"/>
        <v/>
      </c>
      <c r="W354" s="400">
        <f ca="1" t="shared" si="130"/>
        <v>0</v>
      </c>
      <c r="X354" s="400" t="e">
        <f ca="1" t="shared" si="131"/>
        <v>#VALUE!</v>
      </c>
      <c r="Y354" s="281"/>
      <c r="Z354" s="281"/>
      <c r="AA354" s="281"/>
      <c r="AB354" s="281"/>
      <c r="AC354" s="281"/>
      <c r="AD354" s="281"/>
      <c r="AE354" s="281"/>
      <c r="AF354" s="281"/>
      <c r="AG354" s="281"/>
      <c r="AH354" s="281"/>
      <c r="AI354" s="281"/>
      <c r="AJ354" s="283">
        <f t="shared" si="120"/>
        <v>0</v>
      </c>
      <c r="AK354" s="283">
        <v>0</v>
      </c>
    </row>
    <row r="355" s="232" customFormat="1" spans="1:37">
      <c r="A355" s="402"/>
      <c r="B355" s="403"/>
      <c r="C355" s="404" t="str">
        <f>IF($B355="","",IFERROR(VLOOKUP($B355,#REF!,2,0),IFERROR(VLOOKUP($B355,#REF!,2,0),"")))</f>
        <v/>
      </c>
      <c r="D355" s="405" t="str">
        <f>IF($B355="","",IFERROR(VLOOKUP($B355,#REF!,3,0),IFERROR(VLOOKUP($B355,#REF!,3,0),"")))</f>
        <v/>
      </c>
      <c r="E355" s="406"/>
      <c r="F355" s="407" t="str">
        <f>IF($B355="","",IFERROR(VLOOKUP($B355,#REF!,4,0),IFERROR(VLOOKUP($B355,#REF!,6,0),"")))</f>
        <v/>
      </c>
      <c r="G355" s="407" t="str">
        <f>IF($B355="","",IFERROR(VLOOKUP($B355,#REF!,5,0),IFERROR(VLOOKUP($B355,#REF!,7,0),"")))</f>
        <v/>
      </c>
      <c r="H355" s="407" t="str">
        <f t="shared" si="123"/>
        <v/>
      </c>
      <c r="I355" s="407" t="str">
        <f t="shared" si="125"/>
        <v/>
      </c>
      <c r="J355" s="407" t="str">
        <f t="shared" si="126"/>
        <v/>
      </c>
      <c r="K355" s="407" t="str">
        <f t="shared" si="121"/>
        <v/>
      </c>
      <c r="L355" s="407"/>
      <c r="M355" s="281"/>
      <c r="N355" s="366"/>
      <c r="O355" s="367" t="str">
        <f t="shared" si="127"/>
        <v/>
      </c>
      <c r="P355" s="366"/>
      <c r="Q355" s="395" t="str">
        <f t="shared" si="128"/>
        <v/>
      </c>
      <c r="R355" s="366"/>
      <c r="S355" s="396" t="str">
        <f t="shared" si="129"/>
        <v/>
      </c>
      <c r="T355" s="397">
        <f ca="1">SUMIF($N$8:S$9,"QUANT.",N355:S355)</f>
        <v>0</v>
      </c>
      <c r="U355" s="398">
        <f ca="1" t="shared" si="122"/>
        <v>0</v>
      </c>
      <c r="V355" s="399" t="str">
        <f ca="1" t="shared" si="124"/>
        <v/>
      </c>
      <c r="W355" s="400">
        <f ca="1" t="shared" si="130"/>
        <v>0</v>
      </c>
      <c r="X355" s="400" t="e">
        <f ca="1" t="shared" si="131"/>
        <v>#VALUE!</v>
      </c>
      <c r="Y355" s="281"/>
      <c r="Z355" s="281"/>
      <c r="AA355" s="281"/>
      <c r="AB355" s="281"/>
      <c r="AC355" s="281"/>
      <c r="AD355" s="281"/>
      <c r="AE355" s="281"/>
      <c r="AF355" s="281"/>
      <c r="AG355" s="281"/>
      <c r="AH355" s="281"/>
      <c r="AI355" s="281"/>
      <c r="AJ355" s="283">
        <f t="shared" si="120"/>
        <v>0</v>
      </c>
      <c r="AK355" s="283">
        <v>0</v>
      </c>
    </row>
    <row r="356" s="232" customFormat="1" spans="1:37">
      <c r="A356" s="402"/>
      <c r="B356" s="403"/>
      <c r="C356" s="404" t="str">
        <f>IF($B356="","",IFERROR(VLOOKUP($B356,#REF!,2,0),IFERROR(VLOOKUP($B356,#REF!,2,0),"")))</f>
        <v/>
      </c>
      <c r="D356" s="405" t="str">
        <f>IF($B356="","",IFERROR(VLOOKUP($B356,#REF!,3,0),IFERROR(VLOOKUP($B356,#REF!,3,0),"")))</f>
        <v/>
      </c>
      <c r="E356" s="406"/>
      <c r="F356" s="407" t="str">
        <f>IF($B356="","",IFERROR(VLOOKUP($B356,#REF!,4,0),IFERROR(VLOOKUP($B356,#REF!,6,0),"")))</f>
        <v/>
      </c>
      <c r="G356" s="407" t="str">
        <f>IF($B356="","",IFERROR(VLOOKUP($B356,#REF!,5,0),IFERROR(VLOOKUP($B356,#REF!,7,0),"")))</f>
        <v/>
      </c>
      <c r="H356" s="407" t="str">
        <f t="shared" si="123"/>
        <v/>
      </c>
      <c r="I356" s="407" t="str">
        <f t="shared" si="125"/>
        <v/>
      </c>
      <c r="J356" s="407" t="str">
        <f t="shared" si="126"/>
        <v/>
      </c>
      <c r="K356" s="407" t="str">
        <f t="shared" si="121"/>
        <v/>
      </c>
      <c r="L356" s="407"/>
      <c r="M356" s="281"/>
      <c r="N356" s="366"/>
      <c r="O356" s="367" t="str">
        <f t="shared" si="127"/>
        <v/>
      </c>
      <c r="P356" s="366"/>
      <c r="Q356" s="395" t="str">
        <f t="shared" si="128"/>
        <v/>
      </c>
      <c r="R356" s="366"/>
      <c r="S356" s="396" t="str">
        <f t="shared" si="129"/>
        <v/>
      </c>
      <c r="T356" s="397">
        <f ca="1">SUMIF($N$8:S$9,"QUANT.",N356:S356)</f>
        <v>0</v>
      </c>
      <c r="U356" s="398">
        <f ca="1" t="shared" si="122"/>
        <v>0</v>
      </c>
      <c r="V356" s="399" t="str">
        <f ca="1" t="shared" si="124"/>
        <v/>
      </c>
      <c r="W356" s="400">
        <f ca="1" t="shared" si="130"/>
        <v>0</v>
      </c>
      <c r="X356" s="400" t="e">
        <f ca="1" t="shared" si="131"/>
        <v>#VALUE!</v>
      </c>
      <c r="Y356" s="281"/>
      <c r="Z356" s="281"/>
      <c r="AA356" s="281"/>
      <c r="AB356" s="281"/>
      <c r="AC356" s="281"/>
      <c r="AD356" s="281"/>
      <c r="AE356" s="281"/>
      <c r="AF356" s="281"/>
      <c r="AG356" s="281"/>
      <c r="AH356" s="281"/>
      <c r="AI356" s="281"/>
      <c r="AJ356" s="283">
        <f t="shared" si="120"/>
        <v>0</v>
      </c>
      <c r="AK356" s="283">
        <v>0</v>
      </c>
    </row>
    <row r="357" s="232" customFormat="1" spans="1:37">
      <c r="A357" s="402"/>
      <c r="B357" s="403"/>
      <c r="C357" s="404" t="str">
        <f>IF($B357="","",IFERROR(VLOOKUP($B357,#REF!,2,0),IFERROR(VLOOKUP($B357,#REF!,2,0),"")))</f>
        <v/>
      </c>
      <c r="D357" s="405" t="str">
        <f>IF($B357="","",IFERROR(VLOOKUP($B357,#REF!,3,0),IFERROR(VLOOKUP($B357,#REF!,3,0),"")))</f>
        <v/>
      </c>
      <c r="E357" s="406"/>
      <c r="F357" s="407" t="str">
        <f>IF($B357="","",IFERROR(VLOOKUP($B357,#REF!,4,0),IFERROR(VLOOKUP($B357,#REF!,6,0),"")))</f>
        <v/>
      </c>
      <c r="G357" s="407" t="str">
        <f>IF($B357="","",IFERROR(VLOOKUP($B357,#REF!,5,0),IFERROR(VLOOKUP($B357,#REF!,7,0),"")))</f>
        <v/>
      </c>
      <c r="H357" s="407" t="str">
        <f t="shared" si="123"/>
        <v/>
      </c>
      <c r="I357" s="407" t="str">
        <f t="shared" si="125"/>
        <v/>
      </c>
      <c r="J357" s="407" t="str">
        <f t="shared" si="126"/>
        <v/>
      </c>
      <c r="K357" s="407" t="str">
        <f t="shared" si="121"/>
        <v/>
      </c>
      <c r="L357" s="407"/>
      <c r="M357" s="281"/>
      <c r="N357" s="366"/>
      <c r="O357" s="367" t="str">
        <f t="shared" si="127"/>
        <v/>
      </c>
      <c r="P357" s="366"/>
      <c r="Q357" s="395" t="str">
        <f t="shared" si="128"/>
        <v/>
      </c>
      <c r="R357" s="366"/>
      <c r="S357" s="396" t="str">
        <f t="shared" si="129"/>
        <v/>
      </c>
      <c r="T357" s="397">
        <f ca="1">SUMIF($N$8:S$9,"QUANT.",N357:S357)</f>
        <v>0</v>
      </c>
      <c r="U357" s="398">
        <f ca="1" t="shared" si="122"/>
        <v>0</v>
      </c>
      <c r="V357" s="399" t="str">
        <f ca="1" t="shared" si="124"/>
        <v/>
      </c>
      <c r="W357" s="400">
        <f ca="1" t="shared" si="130"/>
        <v>0</v>
      </c>
      <c r="X357" s="400" t="e">
        <f ca="1" t="shared" si="131"/>
        <v>#VALUE!</v>
      </c>
      <c r="Y357" s="281"/>
      <c r="Z357" s="281"/>
      <c r="AA357" s="281"/>
      <c r="AB357" s="281"/>
      <c r="AC357" s="281"/>
      <c r="AD357" s="281"/>
      <c r="AE357" s="281"/>
      <c r="AF357" s="281"/>
      <c r="AG357" s="281"/>
      <c r="AH357" s="281"/>
      <c r="AI357" s="281"/>
      <c r="AJ357" s="283">
        <f t="shared" si="120"/>
        <v>0</v>
      </c>
      <c r="AK357" s="283">
        <v>0</v>
      </c>
    </row>
    <row r="358" s="232" customFormat="1" spans="1:37">
      <c r="A358" s="402"/>
      <c r="B358" s="403"/>
      <c r="C358" s="404" t="str">
        <f>IF($B358="","",IFERROR(VLOOKUP($B358,#REF!,2,0),IFERROR(VLOOKUP($B358,#REF!,2,0),"")))</f>
        <v/>
      </c>
      <c r="D358" s="405" t="str">
        <f>IF($B358="","",IFERROR(VLOOKUP($B358,#REF!,3,0),IFERROR(VLOOKUP($B358,#REF!,3,0),"")))</f>
        <v/>
      </c>
      <c r="E358" s="406"/>
      <c r="F358" s="407" t="str">
        <f>IF($B358="","",IFERROR(VLOOKUP($B358,#REF!,4,0),IFERROR(VLOOKUP($B358,#REF!,6,0),"")))</f>
        <v/>
      </c>
      <c r="G358" s="407" t="str">
        <f>IF($B358="","",IFERROR(VLOOKUP($B358,#REF!,5,0),IFERROR(VLOOKUP($B358,#REF!,7,0),"")))</f>
        <v/>
      </c>
      <c r="H358" s="407" t="str">
        <f t="shared" si="123"/>
        <v/>
      </c>
      <c r="I358" s="407" t="str">
        <f t="shared" si="125"/>
        <v/>
      </c>
      <c r="J358" s="407" t="str">
        <f t="shared" si="126"/>
        <v/>
      </c>
      <c r="K358" s="407" t="str">
        <f t="shared" si="121"/>
        <v/>
      </c>
      <c r="L358" s="407"/>
      <c r="M358" s="281"/>
      <c r="N358" s="366"/>
      <c r="O358" s="367" t="str">
        <f t="shared" si="127"/>
        <v/>
      </c>
      <c r="P358" s="366"/>
      <c r="Q358" s="395" t="str">
        <f t="shared" si="128"/>
        <v/>
      </c>
      <c r="R358" s="366"/>
      <c r="S358" s="396" t="str">
        <f t="shared" si="129"/>
        <v/>
      </c>
      <c r="T358" s="397">
        <f ca="1">SUMIF($N$8:S$9,"QUANT.",N358:S358)</f>
        <v>0</v>
      </c>
      <c r="U358" s="398">
        <f ca="1" t="shared" si="122"/>
        <v>0</v>
      </c>
      <c r="V358" s="399" t="str">
        <f ca="1" t="shared" si="124"/>
        <v/>
      </c>
      <c r="W358" s="400">
        <f ca="1" t="shared" si="130"/>
        <v>0</v>
      </c>
      <c r="X358" s="400" t="e">
        <f ca="1" t="shared" si="131"/>
        <v>#VALUE!</v>
      </c>
      <c r="Y358" s="281"/>
      <c r="Z358" s="281"/>
      <c r="AA358" s="281"/>
      <c r="AB358" s="281"/>
      <c r="AC358" s="281"/>
      <c r="AD358" s="281"/>
      <c r="AE358" s="281"/>
      <c r="AF358" s="281"/>
      <c r="AG358" s="281"/>
      <c r="AH358" s="281"/>
      <c r="AI358" s="281"/>
      <c r="AJ358" s="283">
        <f t="shared" si="120"/>
        <v>0</v>
      </c>
      <c r="AK358" s="283">
        <v>0</v>
      </c>
    </row>
    <row r="359" s="232" customFormat="1" spans="1:37">
      <c r="A359" s="402"/>
      <c r="B359" s="403"/>
      <c r="C359" s="404" t="str">
        <f>IF($B359="","",IFERROR(VLOOKUP($B359,#REF!,2,0),IFERROR(VLOOKUP($B359,#REF!,2,0),"")))</f>
        <v/>
      </c>
      <c r="D359" s="405" t="str">
        <f>IF($B359="","",IFERROR(VLOOKUP($B359,#REF!,3,0),IFERROR(VLOOKUP($B359,#REF!,3,0),"")))</f>
        <v/>
      </c>
      <c r="E359" s="406"/>
      <c r="F359" s="407" t="str">
        <f>IF($B359="","",IFERROR(VLOOKUP($B359,#REF!,4,0),IFERROR(VLOOKUP($B359,#REF!,6,0),"")))</f>
        <v/>
      </c>
      <c r="G359" s="407" t="str">
        <f>IF($B359="","",IFERROR(VLOOKUP($B359,#REF!,5,0),IFERROR(VLOOKUP($B359,#REF!,7,0),"")))</f>
        <v/>
      </c>
      <c r="H359" s="407" t="str">
        <f t="shared" si="123"/>
        <v/>
      </c>
      <c r="I359" s="407" t="str">
        <f t="shared" si="125"/>
        <v/>
      </c>
      <c r="J359" s="407" t="str">
        <f t="shared" si="126"/>
        <v/>
      </c>
      <c r="K359" s="407" t="str">
        <f t="shared" si="121"/>
        <v/>
      </c>
      <c r="L359" s="407"/>
      <c r="M359" s="281"/>
      <c r="N359" s="366"/>
      <c r="O359" s="367" t="str">
        <f t="shared" si="127"/>
        <v/>
      </c>
      <c r="P359" s="366"/>
      <c r="Q359" s="395" t="str">
        <f t="shared" si="128"/>
        <v/>
      </c>
      <c r="R359" s="366"/>
      <c r="S359" s="396" t="str">
        <f t="shared" si="129"/>
        <v/>
      </c>
      <c r="T359" s="397">
        <f ca="1">SUMIF($N$8:S$9,"QUANT.",N359:S359)</f>
        <v>0</v>
      </c>
      <c r="U359" s="398">
        <f ca="1" t="shared" si="122"/>
        <v>0</v>
      </c>
      <c r="V359" s="399" t="str">
        <f ca="1" t="shared" si="124"/>
        <v/>
      </c>
      <c r="W359" s="400">
        <f ca="1" t="shared" si="130"/>
        <v>0</v>
      </c>
      <c r="X359" s="400" t="e">
        <f ca="1" t="shared" si="131"/>
        <v>#VALUE!</v>
      </c>
      <c r="Y359" s="281"/>
      <c r="Z359" s="281"/>
      <c r="AA359" s="281"/>
      <c r="AB359" s="281"/>
      <c r="AC359" s="281"/>
      <c r="AD359" s="281"/>
      <c r="AE359" s="281"/>
      <c r="AF359" s="281"/>
      <c r="AG359" s="281"/>
      <c r="AH359" s="281"/>
      <c r="AI359" s="281"/>
      <c r="AJ359" s="283">
        <f t="shared" si="120"/>
        <v>0</v>
      </c>
      <c r="AK359" s="283">
        <v>0</v>
      </c>
    </row>
    <row r="360" s="232" customFormat="1" spans="1:37">
      <c r="A360" s="402"/>
      <c r="B360" s="403"/>
      <c r="C360" s="404" t="str">
        <f>IF($B360="","",IFERROR(VLOOKUP($B360,#REF!,2,0),IFERROR(VLOOKUP($B360,#REF!,2,0),"")))</f>
        <v/>
      </c>
      <c r="D360" s="405" t="str">
        <f>IF($B360="","",IFERROR(VLOOKUP($B360,#REF!,3,0),IFERROR(VLOOKUP($B360,#REF!,3,0),"")))</f>
        <v/>
      </c>
      <c r="E360" s="406"/>
      <c r="F360" s="407" t="str">
        <f>IF($B360="","",IFERROR(VLOOKUP($B360,#REF!,4,0),IFERROR(VLOOKUP($B360,#REF!,6,0),"")))</f>
        <v/>
      </c>
      <c r="G360" s="407" t="str">
        <f>IF($B360="","",IFERROR(VLOOKUP($B360,#REF!,5,0),IFERROR(VLOOKUP($B360,#REF!,7,0),"")))</f>
        <v/>
      </c>
      <c r="H360" s="407" t="str">
        <f t="shared" si="123"/>
        <v/>
      </c>
      <c r="I360" s="407" t="str">
        <f t="shared" si="125"/>
        <v/>
      </c>
      <c r="J360" s="407" t="str">
        <f t="shared" si="126"/>
        <v/>
      </c>
      <c r="K360" s="407" t="str">
        <f t="shared" si="121"/>
        <v/>
      </c>
      <c r="L360" s="407"/>
      <c r="M360" s="281"/>
      <c r="N360" s="366"/>
      <c r="O360" s="367" t="str">
        <f t="shared" si="127"/>
        <v/>
      </c>
      <c r="P360" s="366"/>
      <c r="Q360" s="395" t="str">
        <f t="shared" si="128"/>
        <v/>
      </c>
      <c r="R360" s="366"/>
      <c r="S360" s="396" t="str">
        <f t="shared" si="129"/>
        <v/>
      </c>
      <c r="T360" s="397">
        <f ca="1">SUMIF($N$8:S$9,"QUANT.",N360:S360)</f>
        <v>0</v>
      </c>
      <c r="U360" s="398">
        <f ca="1" t="shared" si="122"/>
        <v>0</v>
      </c>
      <c r="V360" s="399" t="str">
        <f ca="1" t="shared" si="124"/>
        <v/>
      </c>
      <c r="W360" s="400">
        <f ca="1" t="shared" si="130"/>
        <v>0</v>
      </c>
      <c r="X360" s="400" t="e">
        <f ca="1" t="shared" si="131"/>
        <v>#VALUE!</v>
      </c>
      <c r="Y360" s="281"/>
      <c r="Z360" s="281"/>
      <c r="AA360" s="281"/>
      <c r="AB360" s="281"/>
      <c r="AC360" s="281"/>
      <c r="AD360" s="281"/>
      <c r="AE360" s="281"/>
      <c r="AF360" s="281"/>
      <c r="AG360" s="281"/>
      <c r="AH360" s="281"/>
      <c r="AI360" s="281"/>
      <c r="AJ360" s="283">
        <f t="shared" si="120"/>
        <v>0</v>
      </c>
      <c r="AK360" s="283">
        <v>0</v>
      </c>
    </row>
    <row r="361" s="232" customFormat="1" spans="1:37">
      <c r="A361" s="402"/>
      <c r="B361" s="403"/>
      <c r="C361" s="404" t="str">
        <f>IF($B361="","",IFERROR(VLOOKUP($B361,#REF!,2,0),IFERROR(VLOOKUP($B361,#REF!,2,0),"")))</f>
        <v/>
      </c>
      <c r="D361" s="405" t="str">
        <f>IF($B361="","",IFERROR(VLOOKUP($B361,#REF!,3,0),IFERROR(VLOOKUP($B361,#REF!,3,0),"")))</f>
        <v/>
      </c>
      <c r="E361" s="406"/>
      <c r="F361" s="407" t="str">
        <f>IF($B361="","",IFERROR(VLOOKUP($B361,#REF!,4,0),IFERROR(VLOOKUP($B361,#REF!,6,0),"")))</f>
        <v/>
      </c>
      <c r="G361" s="407" t="str">
        <f>IF($B361="","",IFERROR(VLOOKUP($B361,#REF!,5,0),IFERROR(VLOOKUP($B361,#REF!,7,0),"")))</f>
        <v/>
      </c>
      <c r="H361" s="407" t="str">
        <f t="shared" si="123"/>
        <v/>
      </c>
      <c r="I361" s="407" t="str">
        <f t="shared" si="125"/>
        <v/>
      </c>
      <c r="J361" s="407" t="str">
        <f t="shared" si="126"/>
        <v/>
      </c>
      <c r="K361" s="407" t="str">
        <f t="shared" si="121"/>
        <v/>
      </c>
      <c r="L361" s="407"/>
      <c r="M361" s="281"/>
      <c r="N361" s="366"/>
      <c r="O361" s="367" t="str">
        <f t="shared" si="127"/>
        <v/>
      </c>
      <c r="P361" s="366"/>
      <c r="Q361" s="395" t="str">
        <f t="shared" si="128"/>
        <v/>
      </c>
      <c r="R361" s="366"/>
      <c r="S361" s="396" t="str">
        <f t="shared" si="129"/>
        <v/>
      </c>
      <c r="T361" s="397">
        <f ca="1">SUMIF($N$8:S$9,"QUANT.",N361:S361)</f>
        <v>0</v>
      </c>
      <c r="U361" s="398">
        <f ca="1" t="shared" si="122"/>
        <v>0</v>
      </c>
      <c r="V361" s="399" t="str">
        <f ca="1" t="shared" si="124"/>
        <v/>
      </c>
      <c r="W361" s="400">
        <f ca="1" t="shared" si="130"/>
        <v>0</v>
      </c>
      <c r="X361" s="400" t="e">
        <f ca="1" t="shared" si="131"/>
        <v>#VALUE!</v>
      </c>
      <c r="Y361" s="281"/>
      <c r="Z361" s="281"/>
      <c r="AA361" s="281"/>
      <c r="AB361" s="281"/>
      <c r="AC361" s="281"/>
      <c r="AD361" s="281"/>
      <c r="AE361" s="281"/>
      <c r="AF361" s="281"/>
      <c r="AG361" s="281"/>
      <c r="AH361" s="281"/>
      <c r="AI361" s="281"/>
      <c r="AJ361" s="283">
        <f t="shared" si="120"/>
        <v>0</v>
      </c>
      <c r="AK361" s="283">
        <v>0</v>
      </c>
    </row>
    <row r="362" s="232" customFormat="1" spans="1:37">
      <c r="A362" s="402"/>
      <c r="B362" s="403"/>
      <c r="C362" s="404" t="str">
        <f>IF($B362="","",IFERROR(VLOOKUP($B362,#REF!,2,0),IFERROR(VLOOKUP($B362,#REF!,2,0),"")))</f>
        <v/>
      </c>
      <c r="D362" s="405" t="str">
        <f>IF($B362="","",IFERROR(VLOOKUP($B362,#REF!,3,0),IFERROR(VLOOKUP($B362,#REF!,3,0),"")))</f>
        <v/>
      </c>
      <c r="E362" s="406"/>
      <c r="F362" s="407" t="str">
        <f>IF($B362="","",IFERROR(VLOOKUP($B362,#REF!,4,0),IFERROR(VLOOKUP($B362,#REF!,6,0),"")))</f>
        <v/>
      </c>
      <c r="G362" s="407" t="str">
        <f>IF($B362="","",IFERROR(VLOOKUP($B362,#REF!,5,0),IFERROR(VLOOKUP($B362,#REF!,7,0),"")))</f>
        <v/>
      </c>
      <c r="H362" s="407" t="str">
        <f t="shared" si="123"/>
        <v/>
      </c>
      <c r="I362" s="407" t="str">
        <f t="shared" si="125"/>
        <v/>
      </c>
      <c r="J362" s="407" t="str">
        <f t="shared" si="126"/>
        <v/>
      </c>
      <c r="K362" s="407" t="str">
        <f t="shared" si="121"/>
        <v/>
      </c>
      <c r="L362" s="407"/>
      <c r="M362" s="281"/>
      <c r="N362" s="366"/>
      <c r="O362" s="367" t="str">
        <f t="shared" si="127"/>
        <v/>
      </c>
      <c r="P362" s="366"/>
      <c r="Q362" s="395" t="str">
        <f t="shared" si="128"/>
        <v/>
      </c>
      <c r="R362" s="366"/>
      <c r="S362" s="396" t="str">
        <f t="shared" si="129"/>
        <v/>
      </c>
      <c r="T362" s="397">
        <f ca="1">SUMIF($N$8:S$9,"QUANT.",N362:S362)</f>
        <v>0</v>
      </c>
      <c r="U362" s="398">
        <f ca="1" t="shared" si="122"/>
        <v>0</v>
      </c>
      <c r="V362" s="399" t="str">
        <f ca="1" t="shared" si="124"/>
        <v/>
      </c>
      <c r="W362" s="400">
        <f ca="1" t="shared" si="130"/>
        <v>0</v>
      </c>
      <c r="X362" s="400" t="e">
        <f ca="1" t="shared" si="131"/>
        <v>#VALUE!</v>
      </c>
      <c r="Y362" s="281"/>
      <c r="Z362" s="281"/>
      <c r="AA362" s="281"/>
      <c r="AB362" s="281"/>
      <c r="AC362" s="281"/>
      <c r="AD362" s="281"/>
      <c r="AE362" s="281"/>
      <c r="AF362" s="281"/>
      <c r="AG362" s="281"/>
      <c r="AH362" s="281"/>
      <c r="AI362" s="281"/>
      <c r="AJ362" s="283">
        <f t="shared" si="120"/>
        <v>0</v>
      </c>
      <c r="AK362" s="283">
        <v>0</v>
      </c>
    </row>
    <row r="363" s="232" customFormat="1" spans="1:37">
      <c r="A363" s="402"/>
      <c r="B363" s="403"/>
      <c r="C363" s="404" t="str">
        <f>IF($B363="","",IFERROR(VLOOKUP($B363,#REF!,2,0),IFERROR(VLOOKUP($B363,#REF!,2,0),"")))</f>
        <v/>
      </c>
      <c r="D363" s="405" t="str">
        <f>IF($B363="","",IFERROR(VLOOKUP($B363,#REF!,3,0),IFERROR(VLOOKUP($B363,#REF!,3,0),"")))</f>
        <v/>
      </c>
      <c r="E363" s="406"/>
      <c r="F363" s="407" t="str">
        <f>IF($B363="","",IFERROR(VLOOKUP($B363,#REF!,4,0),IFERROR(VLOOKUP($B363,#REF!,6,0),"")))</f>
        <v/>
      </c>
      <c r="G363" s="407" t="str">
        <f>IF($B363="","",IFERROR(VLOOKUP($B363,#REF!,5,0),IFERROR(VLOOKUP($B363,#REF!,7,0),"")))</f>
        <v/>
      </c>
      <c r="H363" s="407" t="str">
        <f t="shared" si="123"/>
        <v/>
      </c>
      <c r="I363" s="407" t="str">
        <f t="shared" si="125"/>
        <v/>
      </c>
      <c r="J363" s="407" t="str">
        <f t="shared" si="126"/>
        <v/>
      </c>
      <c r="K363" s="407" t="str">
        <f t="shared" si="121"/>
        <v/>
      </c>
      <c r="L363" s="407"/>
      <c r="M363" s="281"/>
      <c r="N363" s="366"/>
      <c r="O363" s="367" t="str">
        <f t="shared" si="127"/>
        <v/>
      </c>
      <c r="P363" s="366"/>
      <c r="Q363" s="395" t="str">
        <f t="shared" si="128"/>
        <v/>
      </c>
      <c r="R363" s="366"/>
      <c r="S363" s="396" t="str">
        <f t="shared" si="129"/>
        <v/>
      </c>
      <c r="T363" s="397">
        <f ca="1">SUMIF($N$8:S$9,"QUANT.",N363:S363)</f>
        <v>0</v>
      </c>
      <c r="U363" s="398">
        <f ca="1" t="shared" si="122"/>
        <v>0</v>
      </c>
      <c r="V363" s="399" t="str">
        <f ca="1" t="shared" si="124"/>
        <v/>
      </c>
      <c r="W363" s="400">
        <f ca="1" t="shared" si="130"/>
        <v>0</v>
      </c>
      <c r="X363" s="400" t="e">
        <f ca="1" t="shared" si="131"/>
        <v>#VALUE!</v>
      </c>
      <c r="Y363" s="281"/>
      <c r="Z363" s="281"/>
      <c r="AA363" s="281"/>
      <c r="AB363" s="281"/>
      <c r="AC363" s="281"/>
      <c r="AD363" s="281"/>
      <c r="AE363" s="281"/>
      <c r="AF363" s="281"/>
      <c r="AG363" s="281"/>
      <c r="AH363" s="281"/>
      <c r="AI363" s="281"/>
      <c r="AJ363" s="283">
        <f t="shared" si="120"/>
        <v>0</v>
      </c>
      <c r="AK363" s="283">
        <v>0</v>
      </c>
    </row>
    <row r="364" s="232" customFormat="1" spans="1:37">
      <c r="A364" s="402"/>
      <c r="B364" s="403"/>
      <c r="C364" s="404" t="str">
        <f>IF($B364="","",IFERROR(VLOOKUP($B364,#REF!,2,0),IFERROR(VLOOKUP($B364,#REF!,2,0),"")))</f>
        <v/>
      </c>
      <c r="D364" s="405" t="str">
        <f>IF($B364="","",IFERROR(VLOOKUP($B364,#REF!,3,0),IFERROR(VLOOKUP($B364,#REF!,3,0),"")))</f>
        <v/>
      </c>
      <c r="E364" s="406"/>
      <c r="F364" s="407" t="str">
        <f>IF($B364="","",IFERROR(VLOOKUP($B364,#REF!,4,0),IFERROR(VLOOKUP($B364,#REF!,6,0),"")))</f>
        <v/>
      </c>
      <c r="G364" s="407" t="str">
        <f>IF($B364="","",IFERROR(VLOOKUP($B364,#REF!,5,0),IFERROR(VLOOKUP($B364,#REF!,7,0),"")))</f>
        <v/>
      </c>
      <c r="H364" s="407" t="str">
        <f t="shared" si="123"/>
        <v/>
      </c>
      <c r="I364" s="407" t="str">
        <f t="shared" si="125"/>
        <v/>
      </c>
      <c r="J364" s="407" t="str">
        <f t="shared" si="126"/>
        <v/>
      </c>
      <c r="K364" s="407" t="str">
        <f t="shared" si="121"/>
        <v/>
      </c>
      <c r="L364" s="407"/>
      <c r="M364" s="281"/>
      <c r="N364" s="366"/>
      <c r="O364" s="367" t="str">
        <f t="shared" si="127"/>
        <v/>
      </c>
      <c r="P364" s="366"/>
      <c r="Q364" s="395" t="str">
        <f t="shared" si="128"/>
        <v/>
      </c>
      <c r="R364" s="366"/>
      <c r="S364" s="396" t="str">
        <f t="shared" si="129"/>
        <v/>
      </c>
      <c r="T364" s="397">
        <f ca="1">SUMIF($N$8:S$9,"QUANT.",N364:S364)</f>
        <v>0</v>
      </c>
      <c r="U364" s="398">
        <f ca="1" t="shared" si="122"/>
        <v>0</v>
      </c>
      <c r="V364" s="399" t="str">
        <f ca="1" t="shared" si="124"/>
        <v/>
      </c>
      <c r="W364" s="400">
        <f ca="1" t="shared" si="130"/>
        <v>0</v>
      </c>
      <c r="X364" s="400" t="e">
        <f ca="1" t="shared" si="131"/>
        <v>#VALUE!</v>
      </c>
      <c r="Y364" s="281"/>
      <c r="Z364" s="281"/>
      <c r="AA364" s="281"/>
      <c r="AB364" s="281"/>
      <c r="AC364" s="281"/>
      <c r="AD364" s="281"/>
      <c r="AE364" s="281"/>
      <c r="AF364" s="281"/>
      <c r="AG364" s="281"/>
      <c r="AH364" s="281"/>
      <c r="AI364" s="281"/>
      <c r="AJ364" s="283">
        <f t="shared" si="120"/>
        <v>0</v>
      </c>
      <c r="AK364" s="283">
        <v>0</v>
      </c>
    </row>
    <row r="365" s="232" customFormat="1" spans="1:37">
      <c r="A365" s="402"/>
      <c r="B365" s="403"/>
      <c r="C365" s="404" t="str">
        <f>IF($B365="","",IFERROR(VLOOKUP($B365,#REF!,2,0),IFERROR(VLOOKUP($B365,#REF!,2,0),"")))</f>
        <v/>
      </c>
      <c r="D365" s="405" t="str">
        <f>IF($B365="","",IFERROR(VLOOKUP($B365,#REF!,3,0),IFERROR(VLOOKUP($B365,#REF!,3,0),"")))</f>
        <v/>
      </c>
      <c r="E365" s="406"/>
      <c r="F365" s="407" t="str">
        <f>IF($B365="","",IFERROR(VLOOKUP($B365,#REF!,4,0),IFERROR(VLOOKUP($B365,#REF!,6,0),"")))</f>
        <v/>
      </c>
      <c r="G365" s="407" t="str">
        <f>IF($B365="","",IFERROR(VLOOKUP($B365,#REF!,5,0),IFERROR(VLOOKUP($B365,#REF!,7,0),"")))</f>
        <v/>
      </c>
      <c r="H365" s="407" t="str">
        <f t="shared" si="123"/>
        <v/>
      </c>
      <c r="I365" s="407" t="str">
        <f t="shared" si="125"/>
        <v/>
      </c>
      <c r="J365" s="407" t="str">
        <f t="shared" si="126"/>
        <v/>
      </c>
      <c r="K365" s="407" t="str">
        <f t="shared" si="121"/>
        <v/>
      </c>
      <c r="L365" s="407"/>
      <c r="M365" s="281"/>
      <c r="N365" s="366"/>
      <c r="O365" s="367" t="str">
        <f t="shared" si="127"/>
        <v/>
      </c>
      <c r="P365" s="366"/>
      <c r="Q365" s="395" t="str">
        <f t="shared" si="128"/>
        <v/>
      </c>
      <c r="R365" s="366"/>
      <c r="S365" s="396" t="str">
        <f t="shared" si="129"/>
        <v/>
      </c>
      <c r="T365" s="397">
        <f ca="1">SUMIF($N$8:S$9,"QUANT.",N365:S365)</f>
        <v>0</v>
      </c>
      <c r="U365" s="398">
        <f ca="1" t="shared" si="122"/>
        <v>0</v>
      </c>
      <c r="V365" s="399" t="str">
        <f ca="1" t="shared" si="124"/>
        <v/>
      </c>
      <c r="W365" s="400">
        <f ca="1" t="shared" si="130"/>
        <v>0</v>
      </c>
      <c r="X365" s="400" t="e">
        <f ca="1" t="shared" si="131"/>
        <v>#VALUE!</v>
      </c>
      <c r="Y365" s="281"/>
      <c r="Z365" s="281"/>
      <c r="AA365" s="281"/>
      <c r="AB365" s="281"/>
      <c r="AC365" s="281"/>
      <c r="AD365" s="281"/>
      <c r="AE365" s="281"/>
      <c r="AF365" s="281"/>
      <c r="AG365" s="281"/>
      <c r="AH365" s="281"/>
      <c r="AI365" s="281"/>
      <c r="AJ365" s="283">
        <f t="shared" si="120"/>
        <v>0</v>
      </c>
      <c r="AK365" s="283">
        <v>0</v>
      </c>
    </row>
    <row r="366" s="232" customFormat="1" spans="1:37">
      <c r="A366" s="402"/>
      <c r="B366" s="403"/>
      <c r="C366" s="404" t="str">
        <f>IF($B366="","",IFERROR(VLOOKUP($B366,#REF!,2,0),IFERROR(VLOOKUP($B366,#REF!,2,0),"")))</f>
        <v/>
      </c>
      <c r="D366" s="405" t="str">
        <f>IF($B366="","",IFERROR(VLOOKUP($B366,#REF!,3,0),IFERROR(VLOOKUP($B366,#REF!,3,0),"")))</f>
        <v/>
      </c>
      <c r="E366" s="406"/>
      <c r="F366" s="407" t="str">
        <f>IF($B366="","",IFERROR(VLOOKUP($B366,#REF!,4,0),IFERROR(VLOOKUP($B366,#REF!,6,0),"")))</f>
        <v/>
      </c>
      <c r="G366" s="407" t="str">
        <f>IF($B366="","",IFERROR(VLOOKUP($B366,#REF!,5,0),IFERROR(VLOOKUP($B366,#REF!,7,0),"")))</f>
        <v/>
      </c>
      <c r="H366" s="407" t="str">
        <f t="shared" si="123"/>
        <v/>
      </c>
      <c r="I366" s="407" t="str">
        <f t="shared" si="125"/>
        <v/>
      </c>
      <c r="J366" s="407" t="str">
        <f t="shared" si="126"/>
        <v/>
      </c>
      <c r="K366" s="407" t="str">
        <f t="shared" si="121"/>
        <v/>
      </c>
      <c r="L366" s="407"/>
      <c r="M366" s="281"/>
      <c r="N366" s="366"/>
      <c r="O366" s="367" t="str">
        <f t="shared" si="127"/>
        <v/>
      </c>
      <c r="P366" s="366"/>
      <c r="Q366" s="395" t="str">
        <f t="shared" si="128"/>
        <v/>
      </c>
      <c r="R366" s="366"/>
      <c r="S366" s="396" t="str">
        <f t="shared" si="129"/>
        <v/>
      </c>
      <c r="T366" s="397">
        <f ca="1">SUMIF($N$8:S$9,"QUANT.",N366:S366)</f>
        <v>0</v>
      </c>
      <c r="U366" s="398">
        <f ca="1" t="shared" si="122"/>
        <v>0</v>
      </c>
      <c r="V366" s="399" t="str">
        <f ca="1" t="shared" si="124"/>
        <v/>
      </c>
      <c r="W366" s="400">
        <f ca="1" t="shared" si="130"/>
        <v>0</v>
      </c>
      <c r="X366" s="400" t="e">
        <f ca="1" t="shared" si="131"/>
        <v>#VALUE!</v>
      </c>
      <c r="Y366" s="281"/>
      <c r="Z366" s="281"/>
      <c r="AA366" s="281"/>
      <c r="AB366" s="281"/>
      <c r="AC366" s="281"/>
      <c r="AD366" s="281"/>
      <c r="AE366" s="281"/>
      <c r="AF366" s="281"/>
      <c r="AG366" s="281"/>
      <c r="AH366" s="281"/>
      <c r="AI366" s="281"/>
      <c r="AJ366" s="283">
        <f t="shared" si="120"/>
        <v>0</v>
      </c>
      <c r="AK366" s="283">
        <v>0</v>
      </c>
    </row>
    <row r="367" s="232" customFormat="1" spans="1:37">
      <c r="A367" s="402"/>
      <c r="B367" s="403"/>
      <c r="C367" s="404" t="str">
        <f>IF($B367="","",IFERROR(VLOOKUP($B367,#REF!,2,0),IFERROR(VLOOKUP($B367,#REF!,2,0),"")))</f>
        <v/>
      </c>
      <c r="D367" s="405" t="str">
        <f>IF($B367="","",IFERROR(VLOOKUP($B367,#REF!,3,0),IFERROR(VLOOKUP($B367,#REF!,3,0),"")))</f>
        <v/>
      </c>
      <c r="E367" s="406"/>
      <c r="F367" s="407" t="str">
        <f>IF($B367="","",IFERROR(VLOOKUP($B367,#REF!,4,0),IFERROR(VLOOKUP($B367,#REF!,6,0),"")))</f>
        <v/>
      </c>
      <c r="G367" s="407" t="str">
        <f>IF($B367="","",IFERROR(VLOOKUP($B367,#REF!,5,0),IFERROR(VLOOKUP($B367,#REF!,7,0),"")))</f>
        <v/>
      </c>
      <c r="H367" s="407" t="str">
        <f t="shared" si="123"/>
        <v/>
      </c>
      <c r="I367" s="407" t="str">
        <f t="shared" si="125"/>
        <v/>
      </c>
      <c r="J367" s="407" t="str">
        <f t="shared" si="126"/>
        <v/>
      </c>
      <c r="K367" s="407" t="str">
        <f t="shared" si="121"/>
        <v/>
      </c>
      <c r="L367" s="407"/>
      <c r="M367" s="281"/>
      <c r="N367" s="366"/>
      <c r="O367" s="367" t="str">
        <f t="shared" si="127"/>
        <v/>
      </c>
      <c r="P367" s="366"/>
      <c r="Q367" s="395" t="str">
        <f t="shared" si="128"/>
        <v/>
      </c>
      <c r="R367" s="366"/>
      <c r="S367" s="396" t="str">
        <f t="shared" si="129"/>
        <v/>
      </c>
      <c r="T367" s="397">
        <f ca="1">SUMIF($N$8:S$9,"QUANT.",N367:S367)</f>
        <v>0</v>
      </c>
      <c r="U367" s="398">
        <f ca="1" t="shared" si="122"/>
        <v>0</v>
      </c>
      <c r="V367" s="399" t="str">
        <f ca="1" t="shared" si="124"/>
        <v/>
      </c>
      <c r="W367" s="400">
        <f ca="1" t="shared" si="130"/>
        <v>0</v>
      </c>
      <c r="X367" s="400" t="e">
        <f ca="1" t="shared" si="131"/>
        <v>#VALUE!</v>
      </c>
      <c r="Y367" s="281"/>
      <c r="Z367" s="281"/>
      <c r="AA367" s="281"/>
      <c r="AB367" s="281"/>
      <c r="AC367" s="281"/>
      <c r="AD367" s="281"/>
      <c r="AE367" s="281"/>
      <c r="AF367" s="281"/>
      <c r="AG367" s="281"/>
      <c r="AH367" s="281"/>
      <c r="AI367" s="281"/>
      <c r="AJ367" s="283">
        <f t="shared" si="120"/>
        <v>0</v>
      </c>
      <c r="AK367" s="283">
        <v>0</v>
      </c>
    </row>
    <row r="368" s="232" customFormat="1" spans="1:37">
      <c r="A368" s="402"/>
      <c r="B368" s="403"/>
      <c r="C368" s="404" t="str">
        <f>IF($B368="","",IFERROR(VLOOKUP($B368,#REF!,2,0),IFERROR(VLOOKUP($B368,#REF!,2,0),"")))</f>
        <v/>
      </c>
      <c r="D368" s="405" t="str">
        <f>IF($B368="","",IFERROR(VLOOKUP($B368,#REF!,3,0),IFERROR(VLOOKUP($B368,#REF!,3,0),"")))</f>
        <v/>
      </c>
      <c r="E368" s="406"/>
      <c r="F368" s="407" t="str">
        <f>IF($B368="","",IFERROR(VLOOKUP($B368,#REF!,4,0),IFERROR(VLOOKUP($B368,#REF!,6,0),"")))</f>
        <v/>
      </c>
      <c r="G368" s="407" t="str">
        <f>IF($B368="","",IFERROR(VLOOKUP($B368,#REF!,5,0),IFERROR(VLOOKUP($B368,#REF!,7,0),"")))</f>
        <v/>
      </c>
      <c r="H368" s="407" t="str">
        <f t="shared" si="123"/>
        <v/>
      </c>
      <c r="I368" s="407" t="str">
        <f t="shared" si="125"/>
        <v/>
      </c>
      <c r="J368" s="407" t="str">
        <f t="shared" si="126"/>
        <v/>
      </c>
      <c r="K368" s="407" t="str">
        <f t="shared" si="121"/>
        <v/>
      </c>
      <c r="L368" s="407"/>
      <c r="M368" s="281"/>
      <c r="N368" s="366"/>
      <c r="O368" s="367" t="str">
        <f t="shared" si="127"/>
        <v/>
      </c>
      <c r="P368" s="366"/>
      <c r="Q368" s="395" t="str">
        <f t="shared" si="128"/>
        <v/>
      </c>
      <c r="R368" s="366"/>
      <c r="S368" s="396" t="str">
        <f t="shared" si="129"/>
        <v/>
      </c>
      <c r="T368" s="397">
        <f ca="1">SUMIF($N$8:S$9,"QUANT.",N368:S368)</f>
        <v>0</v>
      </c>
      <c r="U368" s="398">
        <f ca="1" t="shared" si="122"/>
        <v>0</v>
      </c>
      <c r="V368" s="399" t="str">
        <f ca="1" t="shared" si="124"/>
        <v/>
      </c>
      <c r="W368" s="400">
        <f ca="1" t="shared" si="130"/>
        <v>0</v>
      </c>
      <c r="X368" s="400" t="e">
        <f ca="1" t="shared" si="131"/>
        <v>#VALUE!</v>
      </c>
      <c r="Y368" s="281"/>
      <c r="Z368" s="281"/>
      <c r="AA368" s="281"/>
      <c r="AB368" s="281"/>
      <c r="AC368" s="281"/>
      <c r="AD368" s="281"/>
      <c r="AE368" s="281"/>
      <c r="AF368" s="281"/>
      <c r="AG368" s="281"/>
      <c r="AH368" s="281"/>
      <c r="AI368" s="281"/>
      <c r="AJ368" s="283">
        <f t="shared" si="120"/>
        <v>0</v>
      </c>
      <c r="AK368" s="283">
        <v>0</v>
      </c>
    </row>
    <row r="369" s="232" customFormat="1" spans="1:37">
      <c r="A369" s="402"/>
      <c r="B369" s="403"/>
      <c r="C369" s="404" t="str">
        <f>IF($B369="","",IFERROR(VLOOKUP($B369,#REF!,2,0),IFERROR(VLOOKUP($B369,#REF!,2,0),"")))</f>
        <v/>
      </c>
      <c r="D369" s="405" t="str">
        <f>IF($B369="","",IFERROR(VLOOKUP($B369,#REF!,3,0),IFERROR(VLOOKUP($B369,#REF!,3,0),"")))</f>
        <v/>
      </c>
      <c r="E369" s="406"/>
      <c r="F369" s="407" t="str">
        <f>IF($B369="","",IFERROR(VLOOKUP($B369,#REF!,4,0),IFERROR(VLOOKUP($B369,#REF!,6,0),"")))</f>
        <v/>
      </c>
      <c r="G369" s="407" t="str">
        <f>IF($B369="","",IFERROR(VLOOKUP($B369,#REF!,5,0),IFERROR(VLOOKUP($B369,#REF!,7,0),"")))</f>
        <v/>
      </c>
      <c r="H369" s="407" t="str">
        <f t="shared" si="123"/>
        <v/>
      </c>
      <c r="I369" s="407" t="str">
        <f t="shared" si="125"/>
        <v/>
      </c>
      <c r="J369" s="407" t="str">
        <f t="shared" si="126"/>
        <v/>
      </c>
      <c r="K369" s="407" t="str">
        <f t="shared" si="121"/>
        <v/>
      </c>
      <c r="L369" s="407"/>
      <c r="M369" s="281"/>
      <c r="N369" s="366"/>
      <c r="O369" s="367" t="str">
        <f t="shared" si="127"/>
        <v/>
      </c>
      <c r="P369" s="366"/>
      <c r="Q369" s="395" t="str">
        <f t="shared" si="128"/>
        <v/>
      </c>
      <c r="R369" s="366"/>
      <c r="S369" s="396" t="str">
        <f t="shared" si="129"/>
        <v/>
      </c>
      <c r="T369" s="397">
        <f ca="1">SUMIF($N$8:S$9,"QUANT.",N369:S369)</f>
        <v>0</v>
      </c>
      <c r="U369" s="398">
        <f ca="1" t="shared" si="122"/>
        <v>0</v>
      </c>
      <c r="V369" s="399" t="str">
        <f ca="1" t="shared" si="124"/>
        <v/>
      </c>
      <c r="W369" s="400">
        <f ca="1" t="shared" si="130"/>
        <v>0</v>
      </c>
      <c r="X369" s="400" t="e">
        <f ca="1" t="shared" si="131"/>
        <v>#VALUE!</v>
      </c>
      <c r="Y369" s="281"/>
      <c r="Z369" s="281"/>
      <c r="AA369" s="281"/>
      <c r="AB369" s="281"/>
      <c r="AC369" s="281"/>
      <c r="AD369" s="281"/>
      <c r="AE369" s="281"/>
      <c r="AF369" s="281"/>
      <c r="AG369" s="281"/>
      <c r="AH369" s="281"/>
      <c r="AI369" s="281"/>
      <c r="AJ369" s="283">
        <f t="shared" si="120"/>
        <v>0</v>
      </c>
      <c r="AK369" s="283">
        <v>0</v>
      </c>
    </row>
    <row r="370" s="232" customFormat="1" spans="1:37">
      <c r="A370" s="402"/>
      <c r="B370" s="403"/>
      <c r="C370" s="404" t="str">
        <f>IF($B370="","",IFERROR(VLOOKUP($B370,#REF!,2,0),IFERROR(VLOOKUP($B370,#REF!,2,0),"")))</f>
        <v/>
      </c>
      <c r="D370" s="405" t="str">
        <f>IF($B370="","",IFERROR(VLOOKUP($B370,#REF!,3,0),IFERROR(VLOOKUP($B370,#REF!,3,0),"")))</f>
        <v/>
      </c>
      <c r="E370" s="406"/>
      <c r="F370" s="407" t="str">
        <f>IF($B370="","",IFERROR(VLOOKUP($B370,#REF!,4,0),IFERROR(VLOOKUP($B370,#REF!,6,0),"")))</f>
        <v/>
      </c>
      <c r="G370" s="407" t="str">
        <f>IF($B370="","",IFERROR(VLOOKUP($B370,#REF!,5,0),IFERROR(VLOOKUP($B370,#REF!,7,0),"")))</f>
        <v/>
      </c>
      <c r="H370" s="407" t="str">
        <f t="shared" si="123"/>
        <v/>
      </c>
      <c r="I370" s="407" t="str">
        <f t="shared" si="125"/>
        <v/>
      </c>
      <c r="J370" s="407" t="str">
        <f t="shared" si="126"/>
        <v/>
      </c>
      <c r="K370" s="407" t="str">
        <f t="shared" si="121"/>
        <v/>
      </c>
      <c r="L370" s="407"/>
      <c r="M370" s="281"/>
      <c r="N370" s="366"/>
      <c r="O370" s="367" t="str">
        <f t="shared" si="127"/>
        <v/>
      </c>
      <c r="P370" s="366"/>
      <c r="Q370" s="395" t="str">
        <f t="shared" si="128"/>
        <v/>
      </c>
      <c r="R370" s="366"/>
      <c r="S370" s="396" t="str">
        <f t="shared" si="129"/>
        <v/>
      </c>
      <c r="T370" s="397">
        <f ca="1">SUMIF($N$8:S$9,"QUANT.",N370:S370)</f>
        <v>0</v>
      </c>
      <c r="U370" s="398">
        <f ca="1" t="shared" si="122"/>
        <v>0</v>
      </c>
      <c r="V370" s="399" t="str">
        <f ca="1" t="shared" si="124"/>
        <v/>
      </c>
      <c r="W370" s="400">
        <f ca="1" t="shared" si="130"/>
        <v>0</v>
      </c>
      <c r="X370" s="400" t="e">
        <f ca="1" t="shared" si="131"/>
        <v>#VALUE!</v>
      </c>
      <c r="Y370" s="281"/>
      <c r="Z370" s="281"/>
      <c r="AA370" s="281"/>
      <c r="AB370" s="281"/>
      <c r="AC370" s="281"/>
      <c r="AD370" s="281"/>
      <c r="AE370" s="281"/>
      <c r="AF370" s="281"/>
      <c r="AG370" s="281"/>
      <c r="AH370" s="281"/>
      <c r="AI370" s="281"/>
      <c r="AJ370" s="283">
        <f t="shared" si="120"/>
        <v>0</v>
      </c>
      <c r="AK370" s="283">
        <v>0</v>
      </c>
    </row>
    <row r="371" s="232" customFormat="1" spans="1:37">
      <c r="A371" s="402"/>
      <c r="B371" s="403"/>
      <c r="C371" s="404" t="str">
        <f>IF($B371="","",IFERROR(VLOOKUP($B371,#REF!,2,0),IFERROR(VLOOKUP($B371,#REF!,2,0),"")))</f>
        <v/>
      </c>
      <c r="D371" s="405" t="str">
        <f>IF($B371="","",IFERROR(VLOOKUP($B371,#REF!,3,0),IFERROR(VLOOKUP($B371,#REF!,3,0),"")))</f>
        <v/>
      </c>
      <c r="E371" s="406"/>
      <c r="F371" s="407" t="str">
        <f>IF($B371="","",IFERROR(VLOOKUP($B371,#REF!,4,0),IFERROR(VLOOKUP($B371,#REF!,6,0),"")))</f>
        <v/>
      </c>
      <c r="G371" s="407" t="str">
        <f>IF($B371="","",IFERROR(VLOOKUP($B371,#REF!,5,0),IFERROR(VLOOKUP($B371,#REF!,7,0),"")))</f>
        <v/>
      </c>
      <c r="H371" s="407" t="str">
        <f t="shared" si="123"/>
        <v/>
      </c>
      <c r="I371" s="407" t="str">
        <f t="shared" si="125"/>
        <v/>
      </c>
      <c r="J371" s="407" t="str">
        <f t="shared" si="126"/>
        <v/>
      </c>
      <c r="K371" s="407" t="str">
        <f t="shared" si="121"/>
        <v/>
      </c>
      <c r="L371" s="407"/>
      <c r="M371" s="281"/>
      <c r="N371" s="366"/>
      <c r="O371" s="367" t="str">
        <f t="shared" si="127"/>
        <v/>
      </c>
      <c r="P371" s="366"/>
      <c r="Q371" s="395" t="str">
        <f t="shared" si="128"/>
        <v/>
      </c>
      <c r="R371" s="366"/>
      <c r="S371" s="396" t="str">
        <f t="shared" si="129"/>
        <v/>
      </c>
      <c r="T371" s="397">
        <f ca="1">SUMIF($N$8:S$9,"QUANT.",N371:S371)</f>
        <v>0</v>
      </c>
      <c r="U371" s="398">
        <f ca="1" t="shared" si="122"/>
        <v>0</v>
      </c>
      <c r="V371" s="399" t="str">
        <f ca="1" t="shared" si="124"/>
        <v/>
      </c>
      <c r="W371" s="400">
        <f ca="1" t="shared" si="130"/>
        <v>0</v>
      </c>
      <c r="X371" s="400" t="e">
        <f ca="1" t="shared" si="131"/>
        <v>#VALUE!</v>
      </c>
      <c r="Y371" s="281"/>
      <c r="Z371" s="281"/>
      <c r="AA371" s="281"/>
      <c r="AB371" s="281"/>
      <c r="AC371" s="281"/>
      <c r="AD371" s="281"/>
      <c r="AE371" s="281"/>
      <c r="AF371" s="281"/>
      <c r="AG371" s="281"/>
      <c r="AH371" s="281"/>
      <c r="AI371" s="281"/>
      <c r="AJ371" s="283">
        <f t="shared" si="120"/>
        <v>0</v>
      </c>
      <c r="AK371" s="283">
        <v>0</v>
      </c>
    </row>
    <row r="372" s="232" customFormat="1" spans="1:37">
      <c r="A372" s="402"/>
      <c r="B372" s="403"/>
      <c r="C372" s="404" t="str">
        <f>IF($B372="","",IFERROR(VLOOKUP($B372,#REF!,2,0),IFERROR(VLOOKUP($B372,#REF!,2,0),"")))</f>
        <v/>
      </c>
      <c r="D372" s="405" t="str">
        <f>IF($B372="","",IFERROR(VLOOKUP($B372,#REF!,3,0),IFERROR(VLOOKUP($B372,#REF!,3,0),"")))</f>
        <v/>
      </c>
      <c r="E372" s="406"/>
      <c r="F372" s="407" t="str">
        <f>IF($B372="","",IFERROR(VLOOKUP($B372,#REF!,4,0),IFERROR(VLOOKUP($B372,#REF!,6,0),"")))</f>
        <v/>
      </c>
      <c r="G372" s="407" t="str">
        <f>IF($B372="","",IFERROR(VLOOKUP($B372,#REF!,5,0),IFERROR(VLOOKUP($B372,#REF!,7,0),"")))</f>
        <v/>
      </c>
      <c r="H372" s="407" t="str">
        <f t="shared" si="123"/>
        <v/>
      </c>
      <c r="I372" s="407" t="str">
        <f t="shared" si="125"/>
        <v/>
      </c>
      <c r="J372" s="407" t="str">
        <f t="shared" si="126"/>
        <v/>
      </c>
      <c r="K372" s="407" t="str">
        <f t="shared" si="121"/>
        <v/>
      </c>
      <c r="L372" s="407"/>
      <c r="M372" s="281"/>
      <c r="N372" s="366"/>
      <c r="O372" s="367" t="str">
        <f t="shared" si="127"/>
        <v/>
      </c>
      <c r="P372" s="366"/>
      <c r="Q372" s="395" t="str">
        <f t="shared" si="128"/>
        <v/>
      </c>
      <c r="R372" s="366"/>
      <c r="S372" s="396" t="str">
        <f t="shared" si="129"/>
        <v/>
      </c>
      <c r="T372" s="397">
        <f ca="1">SUMIF($N$8:S$9,"QUANT.",N372:S372)</f>
        <v>0</v>
      </c>
      <c r="U372" s="398">
        <f ca="1" t="shared" si="122"/>
        <v>0</v>
      </c>
      <c r="V372" s="399" t="str">
        <f ca="1" t="shared" si="124"/>
        <v/>
      </c>
      <c r="W372" s="400">
        <f ca="1" t="shared" si="130"/>
        <v>0</v>
      </c>
      <c r="X372" s="400" t="e">
        <f ca="1" t="shared" si="131"/>
        <v>#VALUE!</v>
      </c>
      <c r="Y372" s="281"/>
      <c r="Z372" s="281"/>
      <c r="AA372" s="281"/>
      <c r="AB372" s="281"/>
      <c r="AC372" s="281"/>
      <c r="AD372" s="281"/>
      <c r="AE372" s="281"/>
      <c r="AF372" s="281"/>
      <c r="AG372" s="281"/>
      <c r="AH372" s="281"/>
      <c r="AI372" s="281"/>
      <c r="AJ372" s="283">
        <f t="shared" si="120"/>
        <v>0</v>
      </c>
      <c r="AK372" s="283">
        <v>0</v>
      </c>
    </row>
    <row r="373" s="232" customFormat="1" spans="1:37">
      <c r="A373" s="402"/>
      <c r="B373" s="403"/>
      <c r="C373" s="404" t="str">
        <f>IF($B373="","",IFERROR(VLOOKUP($B373,#REF!,2,0),IFERROR(VLOOKUP($B373,#REF!,2,0),"")))</f>
        <v/>
      </c>
      <c r="D373" s="405" t="str">
        <f>IF($B373="","",IFERROR(VLOOKUP($B373,#REF!,3,0),IFERROR(VLOOKUP($B373,#REF!,3,0),"")))</f>
        <v/>
      </c>
      <c r="E373" s="406"/>
      <c r="F373" s="407" t="str">
        <f>IF($B373="","",IFERROR(VLOOKUP($B373,#REF!,4,0),IFERROR(VLOOKUP($B373,#REF!,6,0),"")))</f>
        <v/>
      </c>
      <c r="G373" s="407" t="str">
        <f>IF($B373="","",IFERROR(VLOOKUP($B373,#REF!,5,0),IFERROR(VLOOKUP($B373,#REF!,7,0),"")))</f>
        <v/>
      </c>
      <c r="H373" s="407" t="str">
        <f t="shared" si="123"/>
        <v/>
      </c>
      <c r="I373" s="407" t="str">
        <f t="shared" si="125"/>
        <v/>
      </c>
      <c r="J373" s="407" t="str">
        <f t="shared" si="126"/>
        <v/>
      </c>
      <c r="K373" s="407" t="str">
        <f t="shared" si="121"/>
        <v/>
      </c>
      <c r="L373" s="407"/>
      <c r="M373" s="281"/>
      <c r="N373" s="366"/>
      <c r="O373" s="367" t="str">
        <f t="shared" si="127"/>
        <v/>
      </c>
      <c r="P373" s="366"/>
      <c r="Q373" s="395" t="str">
        <f t="shared" si="128"/>
        <v/>
      </c>
      <c r="R373" s="366"/>
      <c r="S373" s="396" t="str">
        <f t="shared" si="129"/>
        <v/>
      </c>
      <c r="T373" s="397">
        <f ca="1">SUMIF($N$8:S$9,"QUANT.",N373:S373)</f>
        <v>0</v>
      </c>
      <c r="U373" s="398">
        <f ca="1" t="shared" si="122"/>
        <v>0</v>
      </c>
      <c r="V373" s="399" t="str">
        <f ca="1" t="shared" si="124"/>
        <v/>
      </c>
      <c r="W373" s="400">
        <f ca="1" t="shared" si="130"/>
        <v>0</v>
      </c>
      <c r="X373" s="400" t="e">
        <f ca="1" t="shared" si="131"/>
        <v>#VALUE!</v>
      </c>
      <c r="Y373" s="281"/>
      <c r="Z373" s="281"/>
      <c r="AA373" s="281"/>
      <c r="AB373" s="281"/>
      <c r="AC373" s="281"/>
      <c r="AD373" s="281"/>
      <c r="AE373" s="281"/>
      <c r="AF373" s="281"/>
      <c r="AG373" s="281"/>
      <c r="AH373" s="281"/>
      <c r="AI373" s="281"/>
      <c r="AJ373" s="283">
        <f t="shared" ref="AJ373:AJ436" si="132">B373-AK373</f>
        <v>0</v>
      </c>
      <c r="AK373" s="283">
        <v>0</v>
      </c>
    </row>
    <row r="374" s="232" customFormat="1" spans="1:37">
      <c r="A374" s="402"/>
      <c r="B374" s="403"/>
      <c r="C374" s="404" t="str">
        <f>IF($B374="","",IFERROR(VLOOKUP($B374,#REF!,2,0),IFERROR(VLOOKUP($B374,#REF!,2,0),"")))</f>
        <v/>
      </c>
      <c r="D374" s="405" t="str">
        <f>IF($B374="","",IFERROR(VLOOKUP($B374,#REF!,3,0),IFERROR(VLOOKUP($B374,#REF!,3,0),"")))</f>
        <v/>
      </c>
      <c r="E374" s="406"/>
      <c r="F374" s="407" t="str">
        <f>IF($B374="","",IFERROR(VLOOKUP($B374,#REF!,4,0),IFERROR(VLOOKUP($B374,#REF!,6,0),"")))</f>
        <v/>
      </c>
      <c r="G374" s="407" t="str">
        <f>IF($B374="","",IFERROR(VLOOKUP($B374,#REF!,5,0),IFERROR(VLOOKUP($B374,#REF!,7,0),"")))</f>
        <v/>
      </c>
      <c r="H374" s="407" t="str">
        <f t="shared" si="123"/>
        <v/>
      </c>
      <c r="I374" s="407" t="str">
        <f t="shared" si="125"/>
        <v/>
      </c>
      <c r="J374" s="407" t="str">
        <f t="shared" si="126"/>
        <v/>
      </c>
      <c r="K374" s="407" t="str">
        <f t="shared" si="121"/>
        <v/>
      </c>
      <c r="L374" s="407"/>
      <c r="M374" s="281"/>
      <c r="N374" s="366"/>
      <c r="O374" s="367" t="str">
        <f t="shared" si="127"/>
        <v/>
      </c>
      <c r="P374" s="366"/>
      <c r="Q374" s="395" t="str">
        <f t="shared" si="128"/>
        <v/>
      </c>
      <c r="R374" s="366"/>
      <c r="S374" s="396" t="str">
        <f t="shared" si="129"/>
        <v/>
      </c>
      <c r="T374" s="397">
        <f ca="1">SUMIF($N$8:S$9,"QUANT.",N374:S374)</f>
        <v>0</v>
      </c>
      <c r="U374" s="398">
        <f ca="1" t="shared" si="122"/>
        <v>0</v>
      </c>
      <c r="V374" s="399" t="str">
        <f ca="1" t="shared" si="124"/>
        <v/>
      </c>
      <c r="W374" s="400">
        <f ca="1" t="shared" si="130"/>
        <v>0</v>
      </c>
      <c r="X374" s="400" t="e">
        <f ca="1" t="shared" si="131"/>
        <v>#VALUE!</v>
      </c>
      <c r="Y374" s="281"/>
      <c r="Z374" s="281"/>
      <c r="AA374" s="281"/>
      <c r="AB374" s="281"/>
      <c r="AC374" s="281"/>
      <c r="AD374" s="281"/>
      <c r="AE374" s="281"/>
      <c r="AF374" s="281"/>
      <c r="AG374" s="281"/>
      <c r="AH374" s="281"/>
      <c r="AI374" s="281"/>
      <c r="AJ374" s="283">
        <f t="shared" si="132"/>
        <v>0</v>
      </c>
      <c r="AK374" s="283">
        <v>0</v>
      </c>
    </row>
    <row r="375" s="232" customFormat="1" spans="1:37">
      <c r="A375" s="402"/>
      <c r="B375" s="403"/>
      <c r="C375" s="404" t="str">
        <f>IF($B375="","",IFERROR(VLOOKUP($B375,#REF!,2,0),IFERROR(VLOOKUP($B375,#REF!,2,0),"")))</f>
        <v/>
      </c>
      <c r="D375" s="405" t="str">
        <f>IF($B375="","",IFERROR(VLOOKUP($B375,#REF!,3,0),IFERROR(VLOOKUP($B375,#REF!,3,0),"")))</f>
        <v/>
      </c>
      <c r="E375" s="406"/>
      <c r="F375" s="407" t="str">
        <f>IF($B375="","",IFERROR(VLOOKUP($B375,#REF!,4,0),IFERROR(VLOOKUP($B375,#REF!,6,0),"")))</f>
        <v/>
      </c>
      <c r="G375" s="407" t="str">
        <f>IF($B375="","",IFERROR(VLOOKUP($B375,#REF!,5,0),IFERROR(VLOOKUP($B375,#REF!,7,0),"")))</f>
        <v/>
      </c>
      <c r="H375" s="407" t="str">
        <f t="shared" si="123"/>
        <v/>
      </c>
      <c r="I375" s="407" t="str">
        <f t="shared" si="125"/>
        <v/>
      </c>
      <c r="J375" s="407" t="str">
        <f t="shared" si="126"/>
        <v/>
      </c>
      <c r="K375" s="407" t="str">
        <f t="shared" si="121"/>
        <v/>
      </c>
      <c r="L375" s="407"/>
      <c r="M375" s="281"/>
      <c r="N375" s="366"/>
      <c r="O375" s="367" t="str">
        <f t="shared" si="127"/>
        <v/>
      </c>
      <c r="P375" s="366"/>
      <c r="Q375" s="395" t="str">
        <f t="shared" si="128"/>
        <v/>
      </c>
      <c r="R375" s="366"/>
      <c r="S375" s="396" t="str">
        <f t="shared" si="129"/>
        <v/>
      </c>
      <c r="T375" s="397">
        <f ca="1">SUMIF($N$8:S$9,"QUANT.",N375:S375)</f>
        <v>0</v>
      </c>
      <c r="U375" s="398">
        <f ca="1" t="shared" si="122"/>
        <v>0</v>
      </c>
      <c r="V375" s="399" t="str">
        <f ca="1" t="shared" si="124"/>
        <v/>
      </c>
      <c r="W375" s="400">
        <f ca="1" t="shared" si="130"/>
        <v>0</v>
      </c>
      <c r="X375" s="400" t="e">
        <f ca="1" t="shared" si="131"/>
        <v>#VALUE!</v>
      </c>
      <c r="Y375" s="281"/>
      <c r="Z375" s="281"/>
      <c r="AA375" s="281"/>
      <c r="AB375" s="281"/>
      <c r="AC375" s="281"/>
      <c r="AD375" s="281"/>
      <c r="AE375" s="281"/>
      <c r="AF375" s="281"/>
      <c r="AG375" s="281"/>
      <c r="AH375" s="281"/>
      <c r="AI375" s="281"/>
      <c r="AJ375" s="283">
        <f t="shared" si="132"/>
        <v>0</v>
      </c>
      <c r="AK375" s="283">
        <v>0</v>
      </c>
    </row>
    <row r="376" s="232" customFormat="1" spans="1:37">
      <c r="A376" s="402"/>
      <c r="B376" s="403"/>
      <c r="C376" s="404" t="str">
        <f>IF($B376="","",IFERROR(VLOOKUP($B376,#REF!,2,0),IFERROR(VLOOKUP($B376,#REF!,2,0),"")))</f>
        <v/>
      </c>
      <c r="D376" s="405" t="str">
        <f>IF($B376="","",IFERROR(VLOOKUP($B376,#REF!,3,0),IFERROR(VLOOKUP($B376,#REF!,3,0),"")))</f>
        <v/>
      </c>
      <c r="E376" s="406"/>
      <c r="F376" s="407" t="str">
        <f>IF($B376="","",IFERROR(VLOOKUP($B376,#REF!,4,0),IFERROR(VLOOKUP($B376,#REF!,6,0),"")))</f>
        <v/>
      </c>
      <c r="G376" s="407" t="str">
        <f>IF($B376="","",IFERROR(VLOOKUP($B376,#REF!,5,0),IFERROR(VLOOKUP($B376,#REF!,7,0),"")))</f>
        <v/>
      </c>
      <c r="H376" s="407" t="str">
        <f t="shared" si="123"/>
        <v/>
      </c>
      <c r="I376" s="407" t="str">
        <f t="shared" si="125"/>
        <v/>
      </c>
      <c r="J376" s="407" t="str">
        <f t="shared" si="126"/>
        <v/>
      </c>
      <c r="K376" s="407" t="str">
        <f t="shared" si="121"/>
        <v/>
      </c>
      <c r="L376" s="407"/>
      <c r="M376" s="281"/>
      <c r="N376" s="366"/>
      <c r="O376" s="367" t="str">
        <f t="shared" si="127"/>
        <v/>
      </c>
      <c r="P376" s="366"/>
      <c r="Q376" s="395" t="str">
        <f t="shared" si="128"/>
        <v/>
      </c>
      <c r="R376" s="366"/>
      <c r="S376" s="396" t="str">
        <f t="shared" si="129"/>
        <v/>
      </c>
      <c r="T376" s="397">
        <f ca="1">SUMIF($N$8:S$9,"QUANT.",N376:S376)</f>
        <v>0</v>
      </c>
      <c r="U376" s="398">
        <f ca="1" t="shared" si="122"/>
        <v>0</v>
      </c>
      <c r="V376" s="399" t="str">
        <f ca="1" t="shared" si="124"/>
        <v/>
      </c>
      <c r="W376" s="400">
        <f ca="1" t="shared" si="130"/>
        <v>0</v>
      </c>
      <c r="X376" s="400" t="e">
        <f ca="1" t="shared" si="131"/>
        <v>#VALUE!</v>
      </c>
      <c r="Y376" s="281"/>
      <c r="Z376" s="281"/>
      <c r="AA376" s="281"/>
      <c r="AB376" s="281"/>
      <c r="AC376" s="281"/>
      <c r="AD376" s="281"/>
      <c r="AE376" s="281"/>
      <c r="AF376" s="281"/>
      <c r="AG376" s="281"/>
      <c r="AH376" s="281"/>
      <c r="AI376" s="281"/>
      <c r="AJ376" s="283">
        <f t="shared" si="132"/>
        <v>0</v>
      </c>
      <c r="AK376" s="283">
        <v>0</v>
      </c>
    </row>
    <row r="377" s="232" customFormat="1" spans="1:37">
      <c r="A377" s="402"/>
      <c r="B377" s="403"/>
      <c r="C377" s="404" t="str">
        <f>IF($B377="","",IFERROR(VLOOKUP($B377,#REF!,2,0),IFERROR(VLOOKUP($B377,#REF!,2,0),"")))</f>
        <v/>
      </c>
      <c r="D377" s="405" t="str">
        <f>IF($B377="","",IFERROR(VLOOKUP($B377,#REF!,3,0),IFERROR(VLOOKUP($B377,#REF!,3,0),"")))</f>
        <v/>
      </c>
      <c r="E377" s="406"/>
      <c r="F377" s="407" t="str">
        <f>IF($B377="","",IFERROR(VLOOKUP($B377,#REF!,4,0),IFERROR(VLOOKUP($B377,#REF!,6,0),"")))</f>
        <v/>
      </c>
      <c r="G377" s="407" t="str">
        <f>IF($B377="","",IFERROR(VLOOKUP($B377,#REF!,5,0),IFERROR(VLOOKUP($B377,#REF!,7,0),"")))</f>
        <v/>
      </c>
      <c r="H377" s="407" t="str">
        <f t="shared" si="123"/>
        <v/>
      </c>
      <c r="I377" s="407" t="str">
        <f t="shared" si="125"/>
        <v/>
      </c>
      <c r="J377" s="407" t="str">
        <f t="shared" si="126"/>
        <v/>
      </c>
      <c r="K377" s="407" t="str">
        <f t="shared" si="121"/>
        <v/>
      </c>
      <c r="L377" s="407"/>
      <c r="M377" s="281"/>
      <c r="N377" s="366"/>
      <c r="O377" s="367" t="str">
        <f t="shared" si="127"/>
        <v/>
      </c>
      <c r="P377" s="366"/>
      <c r="Q377" s="395" t="str">
        <f t="shared" si="128"/>
        <v/>
      </c>
      <c r="R377" s="366"/>
      <c r="S377" s="396" t="str">
        <f t="shared" si="129"/>
        <v/>
      </c>
      <c r="T377" s="397">
        <f ca="1">SUMIF($N$8:S$9,"QUANT.",N377:S377)</f>
        <v>0</v>
      </c>
      <c r="U377" s="398">
        <f ca="1" t="shared" si="122"/>
        <v>0</v>
      </c>
      <c r="V377" s="399" t="str">
        <f ca="1" t="shared" si="124"/>
        <v/>
      </c>
      <c r="W377" s="400">
        <f ca="1" t="shared" si="130"/>
        <v>0</v>
      </c>
      <c r="X377" s="400" t="e">
        <f ca="1" t="shared" si="131"/>
        <v>#VALUE!</v>
      </c>
      <c r="Y377" s="281"/>
      <c r="Z377" s="281"/>
      <c r="AA377" s="281"/>
      <c r="AB377" s="281"/>
      <c r="AC377" s="281"/>
      <c r="AD377" s="281"/>
      <c r="AE377" s="281"/>
      <c r="AF377" s="281"/>
      <c r="AG377" s="281"/>
      <c r="AH377" s="281"/>
      <c r="AI377" s="281"/>
      <c r="AJ377" s="283">
        <f t="shared" si="132"/>
        <v>0</v>
      </c>
      <c r="AK377" s="283">
        <v>0</v>
      </c>
    </row>
    <row r="378" s="232" customFormat="1" spans="1:37">
      <c r="A378" s="402"/>
      <c r="B378" s="403"/>
      <c r="C378" s="404" t="str">
        <f>IF($B378="","",IFERROR(VLOOKUP($B378,#REF!,2,0),IFERROR(VLOOKUP($B378,#REF!,2,0),"")))</f>
        <v/>
      </c>
      <c r="D378" s="405" t="str">
        <f>IF($B378="","",IFERROR(VLOOKUP($B378,#REF!,3,0),IFERROR(VLOOKUP($B378,#REF!,3,0),"")))</f>
        <v/>
      </c>
      <c r="E378" s="406"/>
      <c r="F378" s="407" t="str">
        <f>IF($B378="","",IFERROR(VLOOKUP($B378,#REF!,4,0),IFERROR(VLOOKUP($B378,#REF!,6,0),"")))</f>
        <v/>
      </c>
      <c r="G378" s="407" t="str">
        <f>IF($B378="","",IFERROR(VLOOKUP($B378,#REF!,5,0),IFERROR(VLOOKUP($B378,#REF!,7,0),"")))</f>
        <v/>
      </c>
      <c r="H378" s="407" t="str">
        <f t="shared" si="123"/>
        <v/>
      </c>
      <c r="I378" s="407" t="str">
        <f t="shared" si="125"/>
        <v/>
      </c>
      <c r="J378" s="407" t="str">
        <f t="shared" si="126"/>
        <v/>
      </c>
      <c r="K378" s="407" t="str">
        <f t="shared" si="121"/>
        <v/>
      </c>
      <c r="L378" s="407"/>
      <c r="M378" s="281"/>
      <c r="N378" s="366"/>
      <c r="O378" s="367" t="str">
        <f t="shared" si="127"/>
        <v/>
      </c>
      <c r="P378" s="366"/>
      <c r="Q378" s="395" t="str">
        <f t="shared" si="128"/>
        <v/>
      </c>
      <c r="R378" s="366"/>
      <c r="S378" s="396" t="str">
        <f t="shared" si="129"/>
        <v/>
      </c>
      <c r="T378" s="397">
        <f ca="1">SUMIF($N$8:S$9,"QUANT.",N378:S378)</f>
        <v>0</v>
      </c>
      <c r="U378" s="398">
        <f ca="1" t="shared" si="122"/>
        <v>0</v>
      </c>
      <c r="V378" s="399" t="str">
        <f ca="1" t="shared" si="124"/>
        <v/>
      </c>
      <c r="W378" s="400">
        <f ca="1" t="shared" si="130"/>
        <v>0</v>
      </c>
      <c r="X378" s="400" t="e">
        <f ca="1" t="shared" si="131"/>
        <v>#VALUE!</v>
      </c>
      <c r="Y378" s="281"/>
      <c r="Z378" s="281"/>
      <c r="AA378" s="281"/>
      <c r="AB378" s="281"/>
      <c r="AC378" s="281"/>
      <c r="AD378" s="281"/>
      <c r="AE378" s="281"/>
      <c r="AF378" s="281"/>
      <c r="AG378" s="281"/>
      <c r="AH378" s="281"/>
      <c r="AI378" s="281"/>
      <c r="AJ378" s="283">
        <f t="shared" si="132"/>
        <v>0</v>
      </c>
      <c r="AK378" s="283">
        <v>0</v>
      </c>
    </row>
    <row r="379" s="232" customFormat="1" spans="1:37">
      <c r="A379" s="402"/>
      <c r="B379" s="403"/>
      <c r="C379" s="404" t="str">
        <f>IF($B379="","",IFERROR(VLOOKUP($B379,#REF!,2,0),IFERROR(VLOOKUP($B379,#REF!,2,0),"")))</f>
        <v/>
      </c>
      <c r="D379" s="405" t="str">
        <f>IF($B379="","",IFERROR(VLOOKUP($B379,#REF!,3,0),IFERROR(VLOOKUP($B379,#REF!,3,0),"")))</f>
        <v/>
      </c>
      <c r="E379" s="406"/>
      <c r="F379" s="407" t="str">
        <f>IF($B379="","",IFERROR(VLOOKUP($B379,#REF!,4,0),IFERROR(VLOOKUP($B379,#REF!,6,0),"")))</f>
        <v/>
      </c>
      <c r="G379" s="407" t="str">
        <f>IF($B379="","",IFERROR(VLOOKUP($B379,#REF!,5,0),IFERROR(VLOOKUP($B379,#REF!,7,0),"")))</f>
        <v/>
      </c>
      <c r="H379" s="407" t="str">
        <f t="shared" si="123"/>
        <v/>
      </c>
      <c r="I379" s="407" t="str">
        <f t="shared" si="125"/>
        <v/>
      </c>
      <c r="J379" s="407" t="str">
        <f t="shared" si="126"/>
        <v/>
      </c>
      <c r="K379" s="407" t="str">
        <f t="shared" si="121"/>
        <v/>
      </c>
      <c r="L379" s="407"/>
      <c r="M379" s="281"/>
      <c r="N379" s="366"/>
      <c r="O379" s="367" t="str">
        <f t="shared" si="127"/>
        <v/>
      </c>
      <c r="P379" s="366"/>
      <c r="Q379" s="395" t="str">
        <f t="shared" si="128"/>
        <v/>
      </c>
      <c r="R379" s="366"/>
      <c r="S379" s="396" t="str">
        <f t="shared" si="129"/>
        <v/>
      </c>
      <c r="T379" s="397">
        <f ca="1">SUMIF($N$8:S$9,"QUANT.",N379:S379)</f>
        <v>0</v>
      </c>
      <c r="U379" s="398">
        <f ca="1" t="shared" si="122"/>
        <v>0</v>
      </c>
      <c r="V379" s="399" t="str">
        <f ca="1" t="shared" si="124"/>
        <v/>
      </c>
      <c r="W379" s="400">
        <f ca="1" t="shared" si="130"/>
        <v>0</v>
      </c>
      <c r="X379" s="400" t="e">
        <f ca="1" t="shared" si="131"/>
        <v>#VALUE!</v>
      </c>
      <c r="Y379" s="281"/>
      <c r="Z379" s="281"/>
      <c r="AA379" s="281"/>
      <c r="AB379" s="281"/>
      <c r="AC379" s="281"/>
      <c r="AD379" s="281"/>
      <c r="AE379" s="281"/>
      <c r="AF379" s="281"/>
      <c r="AG379" s="281"/>
      <c r="AH379" s="281"/>
      <c r="AI379" s="281"/>
      <c r="AJ379" s="283">
        <f t="shared" si="132"/>
        <v>0</v>
      </c>
      <c r="AK379" s="283">
        <v>0</v>
      </c>
    </row>
    <row r="380" s="232" customFormat="1" spans="1:37">
      <c r="A380" s="402"/>
      <c r="B380" s="403"/>
      <c r="C380" s="404" t="str">
        <f>IF($B380="","",IFERROR(VLOOKUP($B380,#REF!,2,0),IFERROR(VLOOKUP($B380,#REF!,2,0),"")))</f>
        <v/>
      </c>
      <c r="D380" s="405" t="str">
        <f>IF($B380="","",IFERROR(VLOOKUP($B380,#REF!,3,0),IFERROR(VLOOKUP($B380,#REF!,3,0),"")))</f>
        <v/>
      </c>
      <c r="E380" s="406"/>
      <c r="F380" s="407" t="str">
        <f>IF($B380="","",IFERROR(VLOOKUP($B380,#REF!,4,0),IFERROR(VLOOKUP($B380,#REF!,6,0),"")))</f>
        <v/>
      </c>
      <c r="G380" s="407" t="str">
        <f>IF($B380="","",IFERROR(VLOOKUP($B380,#REF!,5,0),IFERROR(VLOOKUP($B380,#REF!,7,0),"")))</f>
        <v/>
      </c>
      <c r="H380" s="407" t="str">
        <f t="shared" si="123"/>
        <v/>
      </c>
      <c r="I380" s="407" t="str">
        <f t="shared" si="125"/>
        <v/>
      </c>
      <c r="J380" s="407" t="str">
        <f t="shared" si="126"/>
        <v/>
      </c>
      <c r="K380" s="407" t="str">
        <f t="shared" si="121"/>
        <v/>
      </c>
      <c r="L380" s="407"/>
      <c r="M380" s="281"/>
      <c r="N380" s="366"/>
      <c r="O380" s="367" t="str">
        <f t="shared" si="127"/>
        <v/>
      </c>
      <c r="P380" s="366"/>
      <c r="Q380" s="395" t="str">
        <f t="shared" si="128"/>
        <v/>
      </c>
      <c r="R380" s="366"/>
      <c r="S380" s="396" t="str">
        <f t="shared" si="129"/>
        <v/>
      </c>
      <c r="T380" s="397">
        <f ca="1">SUMIF($N$8:S$9,"QUANT.",N380:S380)</f>
        <v>0</v>
      </c>
      <c r="U380" s="398">
        <f ca="1" t="shared" si="122"/>
        <v>0</v>
      </c>
      <c r="V380" s="399" t="str">
        <f ca="1" t="shared" si="124"/>
        <v/>
      </c>
      <c r="W380" s="400">
        <f ca="1" t="shared" si="130"/>
        <v>0</v>
      </c>
      <c r="X380" s="400" t="e">
        <f ca="1" t="shared" si="131"/>
        <v>#VALUE!</v>
      </c>
      <c r="Y380" s="281"/>
      <c r="Z380" s="281"/>
      <c r="AA380" s="281"/>
      <c r="AB380" s="281"/>
      <c r="AC380" s="281"/>
      <c r="AD380" s="281"/>
      <c r="AE380" s="281"/>
      <c r="AF380" s="281"/>
      <c r="AG380" s="281"/>
      <c r="AH380" s="281"/>
      <c r="AI380" s="281"/>
      <c r="AJ380" s="283">
        <f t="shared" si="132"/>
        <v>0</v>
      </c>
      <c r="AK380" s="283">
        <v>0</v>
      </c>
    </row>
    <row r="381" s="232" customFormat="1" spans="1:37">
      <c r="A381" s="402"/>
      <c r="B381" s="403"/>
      <c r="C381" s="404" t="str">
        <f>IF($B381="","",IFERROR(VLOOKUP($B381,#REF!,2,0),IFERROR(VLOOKUP($B381,#REF!,2,0),"")))</f>
        <v/>
      </c>
      <c r="D381" s="405" t="str">
        <f>IF($B381="","",IFERROR(VLOOKUP($B381,#REF!,3,0),IFERROR(VLOOKUP($B381,#REF!,3,0),"")))</f>
        <v/>
      </c>
      <c r="E381" s="406"/>
      <c r="F381" s="407" t="str">
        <f>IF($B381="","",IFERROR(VLOOKUP($B381,#REF!,4,0),IFERROR(VLOOKUP($B381,#REF!,6,0),"")))</f>
        <v/>
      </c>
      <c r="G381" s="407" t="str">
        <f>IF($B381="","",IFERROR(VLOOKUP($B381,#REF!,5,0),IFERROR(VLOOKUP($B381,#REF!,7,0),"")))</f>
        <v/>
      </c>
      <c r="H381" s="407" t="str">
        <f t="shared" si="123"/>
        <v/>
      </c>
      <c r="I381" s="407" t="str">
        <f t="shared" si="125"/>
        <v/>
      </c>
      <c r="J381" s="407" t="str">
        <f t="shared" si="126"/>
        <v/>
      </c>
      <c r="K381" s="407" t="str">
        <f t="shared" si="121"/>
        <v/>
      </c>
      <c r="L381" s="407"/>
      <c r="M381" s="281"/>
      <c r="N381" s="366"/>
      <c r="O381" s="367" t="str">
        <f t="shared" si="127"/>
        <v/>
      </c>
      <c r="P381" s="366"/>
      <c r="Q381" s="395" t="str">
        <f t="shared" si="128"/>
        <v/>
      </c>
      <c r="R381" s="366"/>
      <c r="S381" s="396" t="str">
        <f t="shared" si="129"/>
        <v/>
      </c>
      <c r="T381" s="397">
        <f ca="1">SUMIF($N$8:S$9,"QUANT.",N381:S381)</f>
        <v>0</v>
      </c>
      <c r="U381" s="398">
        <f ca="1" t="shared" si="122"/>
        <v>0</v>
      </c>
      <c r="V381" s="399" t="str">
        <f ca="1" t="shared" si="124"/>
        <v/>
      </c>
      <c r="W381" s="400">
        <f ca="1" t="shared" si="130"/>
        <v>0</v>
      </c>
      <c r="X381" s="400" t="e">
        <f ca="1" t="shared" si="131"/>
        <v>#VALUE!</v>
      </c>
      <c r="Y381" s="281"/>
      <c r="Z381" s="281"/>
      <c r="AA381" s="281"/>
      <c r="AB381" s="281"/>
      <c r="AC381" s="281"/>
      <c r="AD381" s="281"/>
      <c r="AE381" s="281"/>
      <c r="AF381" s="281"/>
      <c r="AG381" s="281"/>
      <c r="AH381" s="281"/>
      <c r="AI381" s="281"/>
      <c r="AJ381" s="283">
        <f t="shared" si="132"/>
        <v>0</v>
      </c>
      <c r="AK381" s="283">
        <v>0</v>
      </c>
    </row>
    <row r="382" s="232" customFormat="1" spans="1:37">
      <c r="A382" s="402"/>
      <c r="B382" s="403"/>
      <c r="C382" s="404" t="str">
        <f>IF($B382="","",IFERROR(VLOOKUP($B382,#REF!,2,0),IFERROR(VLOOKUP($B382,#REF!,2,0),"")))</f>
        <v/>
      </c>
      <c r="D382" s="405" t="str">
        <f>IF($B382="","",IFERROR(VLOOKUP($B382,#REF!,3,0),IFERROR(VLOOKUP($B382,#REF!,3,0),"")))</f>
        <v/>
      </c>
      <c r="E382" s="406"/>
      <c r="F382" s="407" t="str">
        <f>IF($B382="","",IFERROR(VLOOKUP($B382,#REF!,4,0),IFERROR(VLOOKUP($B382,#REF!,6,0),"")))</f>
        <v/>
      </c>
      <c r="G382" s="407" t="str">
        <f>IF($B382="","",IFERROR(VLOOKUP($B382,#REF!,5,0),IFERROR(VLOOKUP($B382,#REF!,7,0),"")))</f>
        <v/>
      </c>
      <c r="H382" s="407" t="str">
        <f t="shared" si="123"/>
        <v/>
      </c>
      <c r="I382" s="407" t="str">
        <f t="shared" si="125"/>
        <v/>
      </c>
      <c r="J382" s="407" t="str">
        <f t="shared" si="126"/>
        <v/>
      </c>
      <c r="K382" s="407" t="str">
        <f t="shared" si="121"/>
        <v/>
      </c>
      <c r="L382" s="407"/>
      <c r="M382" s="281"/>
      <c r="N382" s="366"/>
      <c r="O382" s="367" t="str">
        <f t="shared" si="127"/>
        <v/>
      </c>
      <c r="P382" s="366"/>
      <c r="Q382" s="395" t="str">
        <f t="shared" si="128"/>
        <v/>
      </c>
      <c r="R382" s="366"/>
      <c r="S382" s="396" t="str">
        <f t="shared" si="129"/>
        <v/>
      </c>
      <c r="T382" s="397">
        <f ca="1">SUMIF($N$8:S$9,"QUANT.",N382:S382)</f>
        <v>0</v>
      </c>
      <c r="U382" s="398">
        <f ca="1" t="shared" si="122"/>
        <v>0</v>
      </c>
      <c r="V382" s="399" t="str">
        <f ca="1" t="shared" si="124"/>
        <v/>
      </c>
      <c r="W382" s="400">
        <f ca="1" t="shared" si="130"/>
        <v>0</v>
      </c>
      <c r="X382" s="400" t="e">
        <f ca="1" t="shared" si="131"/>
        <v>#VALUE!</v>
      </c>
      <c r="Y382" s="281"/>
      <c r="Z382" s="281"/>
      <c r="AA382" s="281"/>
      <c r="AB382" s="281"/>
      <c r="AC382" s="281"/>
      <c r="AD382" s="281"/>
      <c r="AE382" s="281"/>
      <c r="AF382" s="281"/>
      <c r="AG382" s="281"/>
      <c r="AH382" s="281"/>
      <c r="AI382" s="281"/>
      <c r="AJ382" s="283">
        <f t="shared" si="132"/>
        <v>0</v>
      </c>
      <c r="AK382" s="283">
        <v>0</v>
      </c>
    </row>
    <row r="383" s="232" customFormat="1" spans="1:37">
      <c r="A383" s="402"/>
      <c r="B383" s="403"/>
      <c r="C383" s="404" t="str">
        <f>IF($B383="","",IFERROR(VLOOKUP($B383,#REF!,2,0),IFERROR(VLOOKUP($B383,#REF!,2,0),"")))</f>
        <v/>
      </c>
      <c r="D383" s="405" t="str">
        <f>IF($B383="","",IFERROR(VLOOKUP($B383,#REF!,3,0),IFERROR(VLOOKUP($B383,#REF!,3,0),"")))</f>
        <v/>
      </c>
      <c r="E383" s="406"/>
      <c r="F383" s="407" t="str">
        <f>IF($B383="","",IFERROR(VLOOKUP($B383,#REF!,4,0),IFERROR(VLOOKUP($B383,#REF!,6,0),"")))</f>
        <v/>
      </c>
      <c r="G383" s="407" t="str">
        <f>IF($B383="","",IFERROR(VLOOKUP($B383,#REF!,5,0),IFERROR(VLOOKUP($B383,#REF!,7,0),"")))</f>
        <v/>
      </c>
      <c r="H383" s="407" t="str">
        <f t="shared" si="123"/>
        <v/>
      </c>
      <c r="I383" s="407" t="str">
        <f t="shared" si="125"/>
        <v/>
      </c>
      <c r="J383" s="407" t="str">
        <f t="shared" si="126"/>
        <v/>
      </c>
      <c r="K383" s="407" t="str">
        <f t="shared" si="121"/>
        <v/>
      </c>
      <c r="L383" s="407"/>
      <c r="M383" s="281"/>
      <c r="N383" s="366"/>
      <c r="O383" s="367" t="str">
        <f t="shared" si="127"/>
        <v/>
      </c>
      <c r="P383" s="366"/>
      <c r="Q383" s="395" t="str">
        <f t="shared" si="128"/>
        <v/>
      </c>
      <c r="R383" s="366"/>
      <c r="S383" s="396" t="str">
        <f t="shared" si="129"/>
        <v/>
      </c>
      <c r="T383" s="397">
        <f ca="1">SUMIF($N$8:S$9,"QUANT.",N383:S383)</f>
        <v>0</v>
      </c>
      <c r="U383" s="398">
        <f ca="1" t="shared" si="122"/>
        <v>0</v>
      </c>
      <c r="V383" s="399" t="str">
        <f ca="1" t="shared" si="124"/>
        <v/>
      </c>
      <c r="W383" s="400">
        <f ca="1" t="shared" si="130"/>
        <v>0</v>
      </c>
      <c r="X383" s="400" t="e">
        <f ca="1" t="shared" si="131"/>
        <v>#VALUE!</v>
      </c>
      <c r="Y383" s="281"/>
      <c r="Z383" s="281"/>
      <c r="AA383" s="281"/>
      <c r="AB383" s="281"/>
      <c r="AC383" s="281"/>
      <c r="AD383" s="281"/>
      <c r="AE383" s="281"/>
      <c r="AF383" s="281"/>
      <c r="AG383" s="281"/>
      <c r="AH383" s="281"/>
      <c r="AI383" s="281"/>
      <c r="AJ383" s="283">
        <f t="shared" si="132"/>
        <v>0</v>
      </c>
      <c r="AK383" s="283">
        <v>0</v>
      </c>
    </row>
    <row r="384" s="232" customFormat="1" spans="1:37">
      <c r="A384" s="402"/>
      <c r="B384" s="403"/>
      <c r="C384" s="404" t="str">
        <f>IF($B384="","",IFERROR(VLOOKUP($B384,#REF!,2,0),IFERROR(VLOOKUP($B384,#REF!,2,0),"")))</f>
        <v/>
      </c>
      <c r="D384" s="405" t="str">
        <f>IF($B384="","",IFERROR(VLOOKUP($B384,#REF!,3,0),IFERROR(VLOOKUP($B384,#REF!,3,0),"")))</f>
        <v/>
      </c>
      <c r="E384" s="406"/>
      <c r="F384" s="407" t="str">
        <f>IF($B384="","",IFERROR(VLOOKUP($B384,#REF!,4,0),IFERROR(VLOOKUP($B384,#REF!,6,0),"")))</f>
        <v/>
      </c>
      <c r="G384" s="407" t="str">
        <f>IF($B384="","",IFERROR(VLOOKUP($B384,#REF!,5,0),IFERROR(VLOOKUP($B384,#REF!,7,0),"")))</f>
        <v/>
      </c>
      <c r="H384" s="407" t="str">
        <f t="shared" si="123"/>
        <v/>
      </c>
      <c r="I384" s="407" t="str">
        <f t="shared" si="125"/>
        <v/>
      </c>
      <c r="J384" s="407" t="str">
        <f t="shared" si="126"/>
        <v/>
      </c>
      <c r="K384" s="407" t="str">
        <f t="shared" si="121"/>
        <v/>
      </c>
      <c r="L384" s="407"/>
      <c r="M384" s="281"/>
      <c r="N384" s="366"/>
      <c r="O384" s="367" t="str">
        <f t="shared" si="127"/>
        <v/>
      </c>
      <c r="P384" s="366"/>
      <c r="Q384" s="395" t="str">
        <f t="shared" si="128"/>
        <v/>
      </c>
      <c r="R384" s="366"/>
      <c r="S384" s="396" t="str">
        <f t="shared" si="129"/>
        <v/>
      </c>
      <c r="T384" s="397">
        <f ca="1">SUMIF($N$8:S$9,"QUANT.",N384:S384)</f>
        <v>0</v>
      </c>
      <c r="U384" s="398">
        <f ca="1" t="shared" si="122"/>
        <v>0</v>
      </c>
      <c r="V384" s="399" t="str">
        <f ca="1" t="shared" si="124"/>
        <v/>
      </c>
      <c r="W384" s="400">
        <f ca="1" t="shared" si="130"/>
        <v>0</v>
      </c>
      <c r="X384" s="400" t="e">
        <f ca="1" t="shared" si="131"/>
        <v>#VALUE!</v>
      </c>
      <c r="Y384" s="281"/>
      <c r="Z384" s="281"/>
      <c r="AA384" s="281"/>
      <c r="AB384" s="281"/>
      <c r="AC384" s="281"/>
      <c r="AD384" s="281"/>
      <c r="AE384" s="281"/>
      <c r="AF384" s="281"/>
      <c r="AG384" s="281"/>
      <c r="AH384" s="281"/>
      <c r="AI384" s="281"/>
      <c r="AJ384" s="283">
        <f t="shared" si="132"/>
        <v>0</v>
      </c>
      <c r="AK384" s="283">
        <v>0</v>
      </c>
    </row>
    <row r="385" s="232" customFormat="1" spans="1:37">
      <c r="A385" s="402"/>
      <c r="B385" s="403"/>
      <c r="C385" s="404" t="str">
        <f>IF($B385="","",IFERROR(VLOOKUP($B385,#REF!,2,0),IFERROR(VLOOKUP($B385,#REF!,2,0),"")))</f>
        <v/>
      </c>
      <c r="D385" s="405" t="str">
        <f>IF($B385="","",IFERROR(VLOOKUP($B385,#REF!,3,0),IFERROR(VLOOKUP($B385,#REF!,3,0),"")))</f>
        <v/>
      </c>
      <c r="E385" s="406"/>
      <c r="F385" s="407" t="str">
        <f>IF($B385="","",IFERROR(VLOOKUP($B385,#REF!,4,0),IFERROR(VLOOKUP($B385,#REF!,6,0),"")))</f>
        <v/>
      </c>
      <c r="G385" s="407" t="str">
        <f>IF($B385="","",IFERROR(VLOOKUP($B385,#REF!,5,0),IFERROR(VLOOKUP($B385,#REF!,7,0),"")))</f>
        <v/>
      </c>
      <c r="H385" s="407" t="str">
        <f t="shared" si="123"/>
        <v/>
      </c>
      <c r="I385" s="407" t="str">
        <f t="shared" si="125"/>
        <v/>
      </c>
      <c r="J385" s="407" t="str">
        <f t="shared" si="126"/>
        <v/>
      </c>
      <c r="K385" s="407" t="str">
        <f t="shared" si="121"/>
        <v/>
      </c>
      <c r="L385" s="407"/>
      <c r="M385" s="281"/>
      <c r="N385" s="366"/>
      <c r="O385" s="367" t="str">
        <f t="shared" si="127"/>
        <v/>
      </c>
      <c r="P385" s="366"/>
      <c r="Q385" s="395" t="str">
        <f t="shared" si="128"/>
        <v/>
      </c>
      <c r="R385" s="366"/>
      <c r="S385" s="396" t="str">
        <f t="shared" si="129"/>
        <v/>
      </c>
      <c r="T385" s="397">
        <f ca="1">SUMIF($N$8:S$9,"QUANT.",N385:S385)</f>
        <v>0</v>
      </c>
      <c r="U385" s="398">
        <f ca="1" t="shared" si="122"/>
        <v>0</v>
      </c>
      <c r="V385" s="399" t="str">
        <f ca="1" t="shared" si="124"/>
        <v/>
      </c>
      <c r="W385" s="400">
        <f ca="1" t="shared" si="130"/>
        <v>0</v>
      </c>
      <c r="X385" s="400" t="e">
        <f ca="1" t="shared" si="131"/>
        <v>#VALUE!</v>
      </c>
      <c r="Y385" s="281"/>
      <c r="Z385" s="281"/>
      <c r="AA385" s="281"/>
      <c r="AB385" s="281"/>
      <c r="AC385" s="281"/>
      <c r="AD385" s="281"/>
      <c r="AE385" s="281"/>
      <c r="AF385" s="281"/>
      <c r="AG385" s="281"/>
      <c r="AH385" s="281"/>
      <c r="AI385" s="281"/>
      <c r="AJ385" s="283">
        <f t="shared" si="132"/>
        <v>0</v>
      </c>
      <c r="AK385" s="283">
        <v>0</v>
      </c>
    </row>
    <row r="386" s="232" customFormat="1" spans="1:37">
      <c r="A386" s="402"/>
      <c r="B386" s="403"/>
      <c r="C386" s="404" t="str">
        <f>IF($B386="","",IFERROR(VLOOKUP($B386,#REF!,2,0),IFERROR(VLOOKUP($B386,#REF!,2,0),"")))</f>
        <v/>
      </c>
      <c r="D386" s="405" t="str">
        <f>IF($B386="","",IFERROR(VLOOKUP($B386,#REF!,3,0),IFERROR(VLOOKUP($B386,#REF!,3,0),"")))</f>
        <v/>
      </c>
      <c r="E386" s="406"/>
      <c r="F386" s="407" t="str">
        <f>IF($B386="","",IFERROR(VLOOKUP($B386,#REF!,4,0),IFERROR(VLOOKUP($B386,#REF!,6,0),"")))</f>
        <v/>
      </c>
      <c r="G386" s="407" t="str">
        <f>IF($B386="","",IFERROR(VLOOKUP($B386,#REF!,5,0),IFERROR(VLOOKUP($B386,#REF!,7,0),"")))</f>
        <v/>
      </c>
      <c r="H386" s="407" t="str">
        <f t="shared" si="123"/>
        <v/>
      </c>
      <c r="I386" s="407" t="str">
        <f t="shared" si="125"/>
        <v/>
      </c>
      <c r="J386" s="407" t="str">
        <f t="shared" si="126"/>
        <v/>
      </c>
      <c r="K386" s="407" t="str">
        <f t="shared" si="121"/>
        <v/>
      </c>
      <c r="L386" s="407"/>
      <c r="M386" s="281"/>
      <c r="N386" s="366"/>
      <c r="O386" s="367" t="str">
        <f t="shared" si="127"/>
        <v/>
      </c>
      <c r="P386" s="366"/>
      <c r="Q386" s="395" t="str">
        <f t="shared" si="128"/>
        <v/>
      </c>
      <c r="R386" s="366"/>
      <c r="S386" s="396" t="str">
        <f t="shared" si="129"/>
        <v/>
      </c>
      <c r="T386" s="397">
        <f ca="1">SUMIF($N$8:S$9,"QUANT.",N386:S386)</f>
        <v>0</v>
      </c>
      <c r="U386" s="398">
        <f ca="1" t="shared" si="122"/>
        <v>0</v>
      </c>
      <c r="V386" s="399" t="str">
        <f ca="1" t="shared" si="124"/>
        <v/>
      </c>
      <c r="W386" s="400">
        <f ca="1" t="shared" si="130"/>
        <v>0</v>
      </c>
      <c r="X386" s="400" t="e">
        <f ca="1" t="shared" si="131"/>
        <v>#VALUE!</v>
      </c>
      <c r="Y386" s="281"/>
      <c r="Z386" s="281"/>
      <c r="AA386" s="281"/>
      <c r="AB386" s="281"/>
      <c r="AC386" s="281"/>
      <c r="AD386" s="281"/>
      <c r="AE386" s="281"/>
      <c r="AF386" s="281"/>
      <c r="AG386" s="281"/>
      <c r="AH386" s="281"/>
      <c r="AI386" s="281"/>
      <c r="AJ386" s="283">
        <f t="shared" si="132"/>
        <v>0</v>
      </c>
      <c r="AK386" s="283">
        <v>0</v>
      </c>
    </row>
    <row r="387" s="232" customFormat="1" spans="1:37">
      <c r="A387" s="402"/>
      <c r="B387" s="403"/>
      <c r="C387" s="404" t="str">
        <f>IF($B387="","",IFERROR(VLOOKUP($B387,#REF!,2,0),IFERROR(VLOOKUP($B387,#REF!,2,0),"")))</f>
        <v/>
      </c>
      <c r="D387" s="405" t="str">
        <f>IF($B387="","",IFERROR(VLOOKUP($B387,#REF!,3,0),IFERROR(VLOOKUP($B387,#REF!,3,0),"")))</f>
        <v/>
      </c>
      <c r="E387" s="406"/>
      <c r="F387" s="407" t="str">
        <f>IF($B387="","",IFERROR(VLOOKUP($B387,#REF!,4,0),IFERROR(VLOOKUP($B387,#REF!,6,0),"")))</f>
        <v/>
      </c>
      <c r="G387" s="407" t="str">
        <f>IF($B387="","",IFERROR(VLOOKUP($B387,#REF!,5,0),IFERROR(VLOOKUP($B387,#REF!,7,0),"")))</f>
        <v/>
      </c>
      <c r="H387" s="407" t="str">
        <f t="shared" si="123"/>
        <v/>
      </c>
      <c r="I387" s="407" t="str">
        <f t="shared" si="125"/>
        <v/>
      </c>
      <c r="J387" s="407" t="str">
        <f t="shared" si="126"/>
        <v/>
      </c>
      <c r="K387" s="407" t="str">
        <f t="shared" si="121"/>
        <v/>
      </c>
      <c r="L387" s="407"/>
      <c r="M387" s="281"/>
      <c r="N387" s="366"/>
      <c r="O387" s="367" t="str">
        <f t="shared" si="127"/>
        <v/>
      </c>
      <c r="P387" s="366"/>
      <c r="Q387" s="395" t="str">
        <f t="shared" si="128"/>
        <v/>
      </c>
      <c r="R387" s="366"/>
      <c r="S387" s="396" t="str">
        <f t="shared" si="129"/>
        <v/>
      </c>
      <c r="T387" s="397">
        <f ca="1">SUMIF($N$8:S$9,"QUANT.",N387:S387)</f>
        <v>0</v>
      </c>
      <c r="U387" s="398">
        <f ca="1" t="shared" si="122"/>
        <v>0</v>
      </c>
      <c r="V387" s="399" t="str">
        <f ca="1" t="shared" si="124"/>
        <v/>
      </c>
      <c r="W387" s="400">
        <f ca="1" t="shared" si="130"/>
        <v>0</v>
      </c>
      <c r="X387" s="400" t="e">
        <f ca="1" t="shared" si="131"/>
        <v>#VALUE!</v>
      </c>
      <c r="Y387" s="281"/>
      <c r="Z387" s="281"/>
      <c r="AA387" s="281"/>
      <c r="AB387" s="281"/>
      <c r="AC387" s="281"/>
      <c r="AD387" s="281"/>
      <c r="AE387" s="281"/>
      <c r="AF387" s="281"/>
      <c r="AG387" s="281"/>
      <c r="AH387" s="281"/>
      <c r="AI387" s="281"/>
      <c r="AJ387" s="283">
        <f t="shared" si="132"/>
        <v>0</v>
      </c>
      <c r="AK387" s="283">
        <v>0</v>
      </c>
    </row>
    <row r="388" s="232" customFormat="1" spans="1:37">
      <c r="A388" s="402"/>
      <c r="B388" s="403"/>
      <c r="C388" s="404" t="str">
        <f>IF($B388="","",IFERROR(VLOOKUP($B388,#REF!,2,0),IFERROR(VLOOKUP($B388,#REF!,2,0),"")))</f>
        <v/>
      </c>
      <c r="D388" s="405" t="str">
        <f>IF($B388="","",IFERROR(VLOOKUP($B388,#REF!,3,0),IFERROR(VLOOKUP($B388,#REF!,3,0),"")))</f>
        <v/>
      </c>
      <c r="E388" s="406"/>
      <c r="F388" s="407" t="str">
        <f>IF($B388="","",IFERROR(VLOOKUP($B388,#REF!,4,0),IFERROR(VLOOKUP($B388,#REF!,6,0),"")))</f>
        <v/>
      </c>
      <c r="G388" s="407" t="str">
        <f>IF($B388="","",IFERROR(VLOOKUP($B388,#REF!,5,0),IFERROR(VLOOKUP($B388,#REF!,7,0),"")))</f>
        <v/>
      </c>
      <c r="H388" s="407" t="str">
        <f t="shared" si="123"/>
        <v/>
      </c>
      <c r="I388" s="407" t="str">
        <f t="shared" si="125"/>
        <v/>
      </c>
      <c r="J388" s="407" t="str">
        <f t="shared" si="126"/>
        <v/>
      </c>
      <c r="K388" s="407" t="str">
        <f t="shared" si="121"/>
        <v/>
      </c>
      <c r="L388" s="407"/>
      <c r="M388" s="281"/>
      <c r="N388" s="366"/>
      <c r="O388" s="367" t="str">
        <f t="shared" si="127"/>
        <v/>
      </c>
      <c r="P388" s="366"/>
      <c r="Q388" s="395" t="str">
        <f t="shared" si="128"/>
        <v/>
      </c>
      <c r="R388" s="366"/>
      <c r="S388" s="396" t="str">
        <f t="shared" si="129"/>
        <v/>
      </c>
      <c r="T388" s="397">
        <f ca="1">SUMIF($N$8:S$9,"QUANT.",N388:S388)</f>
        <v>0</v>
      </c>
      <c r="U388" s="398">
        <f ca="1" t="shared" si="122"/>
        <v>0</v>
      </c>
      <c r="V388" s="399" t="str">
        <f ca="1" t="shared" si="124"/>
        <v/>
      </c>
      <c r="W388" s="400">
        <f ca="1" t="shared" si="130"/>
        <v>0</v>
      </c>
      <c r="X388" s="400" t="e">
        <f ca="1" t="shared" si="131"/>
        <v>#VALUE!</v>
      </c>
      <c r="Y388" s="281"/>
      <c r="Z388" s="281"/>
      <c r="AA388" s="281"/>
      <c r="AB388" s="281"/>
      <c r="AC388" s="281"/>
      <c r="AD388" s="281"/>
      <c r="AE388" s="281"/>
      <c r="AF388" s="281"/>
      <c r="AG388" s="281"/>
      <c r="AH388" s="281"/>
      <c r="AI388" s="281"/>
      <c r="AJ388" s="283">
        <f t="shared" si="132"/>
        <v>0</v>
      </c>
      <c r="AK388" s="283">
        <v>0</v>
      </c>
    </row>
    <row r="389" s="232" customFormat="1" spans="1:37">
      <c r="A389" s="402"/>
      <c r="B389" s="403"/>
      <c r="C389" s="404" t="str">
        <f>IF($B389="","",IFERROR(VLOOKUP($B389,#REF!,2,0),IFERROR(VLOOKUP($B389,#REF!,2,0),"")))</f>
        <v/>
      </c>
      <c r="D389" s="405" t="str">
        <f>IF($B389="","",IFERROR(VLOOKUP($B389,#REF!,3,0),IFERROR(VLOOKUP($B389,#REF!,3,0),"")))</f>
        <v/>
      </c>
      <c r="E389" s="406"/>
      <c r="F389" s="407" t="str">
        <f>IF($B389="","",IFERROR(VLOOKUP($B389,#REF!,4,0),IFERROR(VLOOKUP($B389,#REF!,6,0),"")))</f>
        <v/>
      </c>
      <c r="G389" s="407" t="str">
        <f>IF($B389="","",IFERROR(VLOOKUP($B389,#REF!,5,0),IFERROR(VLOOKUP($B389,#REF!,7,0),"")))</f>
        <v/>
      </c>
      <c r="H389" s="407" t="str">
        <f t="shared" si="123"/>
        <v/>
      </c>
      <c r="I389" s="407" t="str">
        <f t="shared" si="125"/>
        <v/>
      </c>
      <c r="J389" s="407" t="str">
        <f t="shared" si="126"/>
        <v/>
      </c>
      <c r="K389" s="407" t="str">
        <f t="shared" si="121"/>
        <v/>
      </c>
      <c r="L389" s="407"/>
      <c r="M389" s="281"/>
      <c r="N389" s="366"/>
      <c r="O389" s="367" t="str">
        <f t="shared" si="127"/>
        <v/>
      </c>
      <c r="P389" s="366"/>
      <c r="Q389" s="395" t="str">
        <f t="shared" si="128"/>
        <v/>
      </c>
      <c r="R389" s="366"/>
      <c r="S389" s="396" t="str">
        <f t="shared" si="129"/>
        <v/>
      </c>
      <c r="T389" s="397">
        <f ca="1">SUMIF($N$8:S$9,"QUANT.",N389:S389)</f>
        <v>0</v>
      </c>
      <c r="U389" s="398">
        <f ca="1" t="shared" si="122"/>
        <v>0</v>
      </c>
      <c r="V389" s="399" t="str">
        <f ca="1" t="shared" si="124"/>
        <v/>
      </c>
      <c r="W389" s="400">
        <f ca="1" t="shared" si="130"/>
        <v>0</v>
      </c>
      <c r="X389" s="400" t="e">
        <f ca="1" t="shared" si="131"/>
        <v>#VALUE!</v>
      </c>
      <c r="Y389" s="281"/>
      <c r="Z389" s="281"/>
      <c r="AA389" s="281"/>
      <c r="AB389" s="281"/>
      <c r="AC389" s="281"/>
      <c r="AD389" s="281"/>
      <c r="AE389" s="281"/>
      <c r="AF389" s="281"/>
      <c r="AG389" s="281"/>
      <c r="AH389" s="281"/>
      <c r="AI389" s="281"/>
      <c r="AJ389" s="283">
        <f t="shared" si="132"/>
        <v>0</v>
      </c>
      <c r="AK389" s="283">
        <v>0</v>
      </c>
    </row>
    <row r="390" s="232" customFormat="1" spans="1:37">
      <c r="A390" s="402"/>
      <c r="B390" s="403"/>
      <c r="C390" s="404" t="str">
        <f>IF($B390="","",IFERROR(VLOOKUP($B390,#REF!,2,0),IFERROR(VLOOKUP($B390,#REF!,2,0),"")))</f>
        <v/>
      </c>
      <c r="D390" s="405" t="str">
        <f>IF($B390="","",IFERROR(VLOOKUP($B390,#REF!,3,0),IFERROR(VLOOKUP($B390,#REF!,3,0),"")))</f>
        <v/>
      </c>
      <c r="E390" s="406"/>
      <c r="F390" s="407" t="str">
        <f>IF($B390="","",IFERROR(VLOOKUP($B390,#REF!,4,0),IFERROR(VLOOKUP($B390,#REF!,6,0),"")))</f>
        <v/>
      </c>
      <c r="G390" s="407" t="str">
        <f>IF($B390="","",IFERROR(VLOOKUP($B390,#REF!,5,0),IFERROR(VLOOKUP($B390,#REF!,7,0),"")))</f>
        <v/>
      </c>
      <c r="H390" s="407" t="str">
        <f t="shared" si="123"/>
        <v/>
      </c>
      <c r="I390" s="407" t="str">
        <f t="shared" si="125"/>
        <v/>
      </c>
      <c r="J390" s="407" t="str">
        <f t="shared" si="126"/>
        <v/>
      </c>
      <c r="K390" s="407" t="str">
        <f t="shared" si="121"/>
        <v/>
      </c>
      <c r="L390" s="407"/>
      <c r="M390" s="281"/>
      <c r="N390" s="366"/>
      <c r="O390" s="367" t="str">
        <f t="shared" si="127"/>
        <v/>
      </c>
      <c r="P390" s="366"/>
      <c r="Q390" s="395" t="str">
        <f t="shared" si="128"/>
        <v/>
      </c>
      <c r="R390" s="366"/>
      <c r="S390" s="396" t="str">
        <f t="shared" si="129"/>
        <v/>
      </c>
      <c r="T390" s="397">
        <f ca="1">SUMIF($N$8:S$9,"QUANT.",N390:S390)</f>
        <v>0</v>
      </c>
      <c r="U390" s="398">
        <f ca="1" t="shared" si="122"/>
        <v>0</v>
      </c>
      <c r="V390" s="399" t="str">
        <f ca="1" t="shared" si="124"/>
        <v/>
      </c>
      <c r="W390" s="400">
        <f ca="1" t="shared" si="130"/>
        <v>0</v>
      </c>
      <c r="X390" s="400" t="e">
        <f ca="1" t="shared" si="131"/>
        <v>#VALUE!</v>
      </c>
      <c r="Y390" s="281"/>
      <c r="Z390" s="281"/>
      <c r="AA390" s="281"/>
      <c r="AB390" s="281"/>
      <c r="AC390" s="281"/>
      <c r="AD390" s="281"/>
      <c r="AE390" s="281"/>
      <c r="AF390" s="281"/>
      <c r="AG390" s="281"/>
      <c r="AH390" s="281"/>
      <c r="AI390" s="281"/>
      <c r="AJ390" s="283">
        <f t="shared" si="132"/>
        <v>0</v>
      </c>
      <c r="AK390" s="283">
        <v>0</v>
      </c>
    </row>
    <row r="391" s="232" customFormat="1" spans="1:37">
      <c r="A391" s="402"/>
      <c r="B391" s="403"/>
      <c r="C391" s="404" t="str">
        <f>IF($B391="","",IFERROR(VLOOKUP($B391,#REF!,2,0),IFERROR(VLOOKUP($B391,#REF!,2,0),"")))</f>
        <v/>
      </c>
      <c r="D391" s="405" t="str">
        <f>IF($B391="","",IFERROR(VLOOKUP($B391,#REF!,3,0),IFERROR(VLOOKUP($B391,#REF!,3,0),"")))</f>
        <v/>
      </c>
      <c r="E391" s="406"/>
      <c r="F391" s="407" t="str">
        <f>IF($B391="","",IFERROR(VLOOKUP($B391,#REF!,4,0),IFERROR(VLOOKUP($B391,#REF!,6,0),"")))</f>
        <v/>
      </c>
      <c r="G391" s="407" t="str">
        <f>IF($B391="","",IFERROR(VLOOKUP($B391,#REF!,5,0),IFERROR(VLOOKUP($B391,#REF!,7,0),"")))</f>
        <v/>
      </c>
      <c r="H391" s="407" t="str">
        <f t="shared" si="123"/>
        <v/>
      </c>
      <c r="I391" s="407" t="str">
        <f t="shared" si="125"/>
        <v/>
      </c>
      <c r="J391" s="407" t="str">
        <f t="shared" si="126"/>
        <v/>
      </c>
      <c r="K391" s="407" t="str">
        <f t="shared" si="121"/>
        <v/>
      </c>
      <c r="L391" s="407"/>
      <c r="M391" s="281"/>
      <c r="N391" s="366"/>
      <c r="O391" s="367" t="str">
        <f t="shared" si="127"/>
        <v/>
      </c>
      <c r="P391" s="366"/>
      <c r="Q391" s="395" t="str">
        <f t="shared" si="128"/>
        <v/>
      </c>
      <c r="R391" s="366"/>
      <c r="S391" s="396" t="str">
        <f t="shared" si="129"/>
        <v/>
      </c>
      <c r="T391" s="397">
        <f ca="1">SUMIF($N$8:S$9,"QUANT.",N391:S391)</f>
        <v>0</v>
      </c>
      <c r="U391" s="398">
        <f ca="1" t="shared" si="122"/>
        <v>0</v>
      </c>
      <c r="V391" s="399" t="str">
        <f ca="1" t="shared" si="124"/>
        <v/>
      </c>
      <c r="W391" s="400">
        <f ca="1" t="shared" si="130"/>
        <v>0</v>
      </c>
      <c r="X391" s="400" t="e">
        <f ca="1" t="shared" si="131"/>
        <v>#VALUE!</v>
      </c>
      <c r="Y391" s="281"/>
      <c r="Z391" s="281"/>
      <c r="AA391" s="281"/>
      <c r="AB391" s="281"/>
      <c r="AC391" s="281"/>
      <c r="AD391" s="281"/>
      <c r="AE391" s="281"/>
      <c r="AF391" s="281"/>
      <c r="AG391" s="281"/>
      <c r="AH391" s="281"/>
      <c r="AI391" s="281"/>
      <c r="AJ391" s="283">
        <f t="shared" si="132"/>
        <v>0</v>
      </c>
      <c r="AK391" s="283">
        <v>0</v>
      </c>
    </row>
    <row r="392" s="232" customFormat="1" spans="1:37">
      <c r="A392" s="402"/>
      <c r="B392" s="403"/>
      <c r="C392" s="404" t="str">
        <f>IF($B392="","",IFERROR(VLOOKUP($B392,#REF!,2,0),IFERROR(VLOOKUP($B392,#REF!,2,0),"")))</f>
        <v/>
      </c>
      <c r="D392" s="405" t="str">
        <f>IF($B392="","",IFERROR(VLOOKUP($B392,#REF!,3,0),IFERROR(VLOOKUP($B392,#REF!,3,0),"")))</f>
        <v/>
      </c>
      <c r="E392" s="406"/>
      <c r="F392" s="407" t="str">
        <f>IF($B392="","",IFERROR(VLOOKUP($B392,#REF!,4,0),IFERROR(VLOOKUP($B392,#REF!,6,0),"")))</f>
        <v/>
      </c>
      <c r="G392" s="407" t="str">
        <f>IF($B392="","",IFERROR(VLOOKUP($B392,#REF!,5,0),IFERROR(VLOOKUP($B392,#REF!,7,0),"")))</f>
        <v/>
      </c>
      <c r="H392" s="407" t="str">
        <f t="shared" si="123"/>
        <v/>
      </c>
      <c r="I392" s="407" t="str">
        <f t="shared" si="125"/>
        <v/>
      </c>
      <c r="J392" s="407" t="str">
        <f t="shared" si="126"/>
        <v/>
      </c>
      <c r="K392" s="407" t="str">
        <f t="shared" si="121"/>
        <v/>
      </c>
      <c r="L392" s="407"/>
      <c r="M392" s="281"/>
      <c r="N392" s="366"/>
      <c r="O392" s="367" t="str">
        <f t="shared" si="127"/>
        <v/>
      </c>
      <c r="P392" s="366"/>
      <c r="Q392" s="395" t="str">
        <f t="shared" si="128"/>
        <v/>
      </c>
      <c r="R392" s="366"/>
      <c r="S392" s="396" t="str">
        <f t="shared" si="129"/>
        <v/>
      </c>
      <c r="T392" s="397">
        <f ca="1">SUMIF($N$8:S$9,"QUANT.",N392:S392)</f>
        <v>0</v>
      </c>
      <c r="U392" s="398">
        <f ca="1" t="shared" si="122"/>
        <v>0</v>
      </c>
      <c r="V392" s="399" t="str">
        <f ca="1" t="shared" si="124"/>
        <v/>
      </c>
      <c r="W392" s="400">
        <f ca="1" t="shared" si="130"/>
        <v>0</v>
      </c>
      <c r="X392" s="400" t="e">
        <f ca="1" t="shared" si="131"/>
        <v>#VALUE!</v>
      </c>
      <c r="Y392" s="281"/>
      <c r="Z392" s="281"/>
      <c r="AA392" s="281"/>
      <c r="AB392" s="281"/>
      <c r="AC392" s="281"/>
      <c r="AD392" s="281"/>
      <c r="AE392" s="281"/>
      <c r="AF392" s="281"/>
      <c r="AG392" s="281"/>
      <c r="AH392" s="281"/>
      <c r="AI392" s="281"/>
      <c r="AJ392" s="283">
        <f t="shared" si="132"/>
        <v>0</v>
      </c>
      <c r="AK392" s="283">
        <v>0</v>
      </c>
    </row>
    <row r="393" s="232" customFormat="1" spans="1:37">
      <c r="A393" s="402"/>
      <c r="B393" s="403"/>
      <c r="C393" s="404" t="str">
        <f>IF($B393="","",IFERROR(VLOOKUP($B393,#REF!,2,0),IFERROR(VLOOKUP($B393,#REF!,2,0),"")))</f>
        <v/>
      </c>
      <c r="D393" s="405" t="str">
        <f>IF($B393="","",IFERROR(VLOOKUP($B393,#REF!,3,0),IFERROR(VLOOKUP($B393,#REF!,3,0),"")))</f>
        <v/>
      </c>
      <c r="E393" s="406"/>
      <c r="F393" s="407" t="str">
        <f>IF($B393="","",IFERROR(VLOOKUP($B393,#REF!,4,0),IFERROR(VLOOKUP($B393,#REF!,6,0),"")))</f>
        <v/>
      </c>
      <c r="G393" s="407" t="str">
        <f>IF($B393="","",IFERROR(VLOOKUP($B393,#REF!,5,0),IFERROR(VLOOKUP($B393,#REF!,7,0),"")))</f>
        <v/>
      </c>
      <c r="H393" s="407" t="str">
        <f t="shared" si="123"/>
        <v/>
      </c>
      <c r="I393" s="407" t="str">
        <f t="shared" si="125"/>
        <v/>
      </c>
      <c r="J393" s="407" t="str">
        <f t="shared" si="126"/>
        <v/>
      </c>
      <c r="K393" s="407" t="str">
        <f t="shared" si="121"/>
        <v/>
      </c>
      <c r="L393" s="407"/>
      <c r="M393" s="281"/>
      <c r="N393" s="366"/>
      <c r="O393" s="367" t="str">
        <f t="shared" si="127"/>
        <v/>
      </c>
      <c r="P393" s="366"/>
      <c r="Q393" s="395" t="str">
        <f t="shared" si="128"/>
        <v/>
      </c>
      <c r="R393" s="366"/>
      <c r="S393" s="396" t="str">
        <f t="shared" si="129"/>
        <v/>
      </c>
      <c r="T393" s="397">
        <f ca="1">SUMIF($N$8:S$9,"QUANT.",N393:S393)</f>
        <v>0</v>
      </c>
      <c r="U393" s="398">
        <f ca="1" t="shared" si="122"/>
        <v>0</v>
      </c>
      <c r="V393" s="399" t="str">
        <f ca="1" t="shared" si="124"/>
        <v/>
      </c>
      <c r="W393" s="400">
        <f ca="1" t="shared" si="130"/>
        <v>0</v>
      </c>
      <c r="X393" s="400" t="e">
        <f ca="1" t="shared" si="131"/>
        <v>#VALUE!</v>
      </c>
      <c r="Y393" s="281"/>
      <c r="Z393" s="281"/>
      <c r="AA393" s="281"/>
      <c r="AB393" s="281"/>
      <c r="AC393" s="281"/>
      <c r="AD393" s="281"/>
      <c r="AE393" s="281"/>
      <c r="AF393" s="281"/>
      <c r="AG393" s="281"/>
      <c r="AH393" s="281"/>
      <c r="AI393" s="281"/>
      <c r="AJ393" s="283">
        <f t="shared" si="132"/>
        <v>0</v>
      </c>
      <c r="AK393" s="283">
        <v>0</v>
      </c>
    </row>
    <row r="394" s="232" customFormat="1" spans="1:37">
      <c r="A394" s="402"/>
      <c r="B394" s="403"/>
      <c r="C394" s="404" t="str">
        <f>IF($B394="","",IFERROR(VLOOKUP($B394,#REF!,2,0),IFERROR(VLOOKUP($B394,#REF!,2,0),"")))</f>
        <v/>
      </c>
      <c r="D394" s="405" t="str">
        <f>IF($B394="","",IFERROR(VLOOKUP($B394,#REF!,3,0),IFERROR(VLOOKUP($B394,#REF!,3,0),"")))</f>
        <v/>
      </c>
      <c r="E394" s="406"/>
      <c r="F394" s="407" t="str">
        <f>IF($B394="","",IFERROR(VLOOKUP($B394,#REF!,4,0),IFERROR(VLOOKUP($B394,#REF!,6,0),"")))</f>
        <v/>
      </c>
      <c r="G394" s="407" t="str">
        <f>IF($B394="","",IFERROR(VLOOKUP($B394,#REF!,5,0),IFERROR(VLOOKUP($B394,#REF!,7,0),"")))</f>
        <v/>
      </c>
      <c r="H394" s="407" t="str">
        <f t="shared" si="123"/>
        <v/>
      </c>
      <c r="I394" s="407" t="str">
        <f t="shared" si="125"/>
        <v/>
      </c>
      <c r="J394" s="407" t="str">
        <f t="shared" si="126"/>
        <v/>
      </c>
      <c r="K394" s="407" t="str">
        <f t="shared" si="121"/>
        <v/>
      </c>
      <c r="L394" s="407"/>
      <c r="M394" s="281"/>
      <c r="N394" s="366"/>
      <c r="O394" s="367" t="str">
        <f t="shared" si="127"/>
        <v/>
      </c>
      <c r="P394" s="366"/>
      <c r="Q394" s="395" t="str">
        <f t="shared" si="128"/>
        <v/>
      </c>
      <c r="R394" s="366"/>
      <c r="S394" s="396" t="str">
        <f t="shared" si="129"/>
        <v/>
      </c>
      <c r="T394" s="397">
        <f ca="1">SUMIF($N$8:S$9,"QUANT.",N394:S394)</f>
        <v>0</v>
      </c>
      <c r="U394" s="398">
        <f ca="1" t="shared" si="122"/>
        <v>0</v>
      </c>
      <c r="V394" s="399" t="str">
        <f ca="1" t="shared" si="124"/>
        <v/>
      </c>
      <c r="W394" s="400">
        <f ca="1" t="shared" si="130"/>
        <v>0</v>
      </c>
      <c r="X394" s="400" t="e">
        <f ca="1" t="shared" si="131"/>
        <v>#VALUE!</v>
      </c>
      <c r="Y394" s="281"/>
      <c r="Z394" s="281"/>
      <c r="AA394" s="281"/>
      <c r="AB394" s="281"/>
      <c r="AC394" s="281"/>
      <c r="AD394" s="281"/>
      <c r="AE394" s="281"/>
      <c r="AF394" s="281"/>
      <c r="AG394" s="281"/>
      <c r="AH394" s="281"/>
      <c r="AI394" s="281"/>
      <c r="AJ394" s="283">
        <f t="shared" si="132"/>
        <v>0</v>
      </c>
      <c r="AK394" s="283">
        <v>0</v>
      </c>
    </row>
    <row r="395" s="232" customFormat="1" spans="1:37">
      <c r="A395" s="402"/>
      <c r="B395" s="403"/>
      <c r="C395" s="404" t="str">
        <f>IF($B395="","",IFERROR(VLOOKUP($B395,#REF!,2,0),IFERROR(VLOOKUP($B395,#REF!,2,0),"")))</f>
        <v/>
      </c>
      <c r="D395" s="405" t="str">
        <f>IF($B395="","",IFERROR(VLOOKUP($B395,#REF!,3,0),IFERROR(VLOOKUP($B395,#REF!,3,0),"")))</f>
        <v/>
      </c>
      <c r="E395" s="406"/>
      <c r="F395" s="407" t="str">
        <f>IF($B395="","",IFERROR(VLOOKUP($B395,#REF!,4,0),IFERROR(VLOOKUP($B395,#REF!,6,0),"")))</f>
        <v/>
      </c>
      <c r="G395" s="407" t="str">
        <f>IF($B395="","",IFERROR(VLOOKUP($B395,#REF!,5,0),IFERROR(VLOOKUP($B395,#REF!,7,0),"")))</f>
        <v/>
      </c>
      <c r="H395" s="407" t="str">
        <f t="shared" si="123"/>
        <v/>
      </c>
      <c r="I395" s="407" t="str">
        <f t="shared" si="125"/>
        <v/>
      </c>
      <c r="J395" s="407" t="str">
        <f t="shared" si="126"/>
        <v/>
      </c>
      <c r="K395" s="407" t="str">
        <f t="shared" si="121"/>
        <v/>
      </c>
      <c r="L395" s="407"/>
      <c r="M395" s="281"/>
      <c r="N395" s="366"/>
      <c r="O395" s="367" t="str">
        <f t="shared" si="127"/>
        <v/>
      </c>
      <c r="P395" s="366"/>
      <c r="Q395" s="395" t="str">
        <f t="shared" si="128"/>
        <v/>
      </c>
      <c r="R395" s="366"/>
      <c r="S395" s="396" t="str">
        <f t="shared" si="129"/>
        <v/>
      </c>
      <c r="T395" s="397">
        <f ca="1">SUMIF($N$8:S$9,"QUANT.",N395:S395)</f>
        <v>0</v>
      </c>
      <c r="U395" s="398">
        <f ca="1" t="shared" si="122"/>
        <v>0</v>
      </c>
      <c r="V395" s="399" t="str">
        <f ca="1" t="shared" si="124"/>
        <v/>
      </c>
      <c r="W395" s="400">
        <f ca="1" t="shared" si="130"/>
        <v>0</v>
      </c>
      <c r="X395" s="400" t="e">
        <f ca="1" t="shared" si="131"/>
        <v>#VALUE!</v>
      </c>
      <c r="Y395" s="281"/>
      <c r="Z395" s="281"/>
      <c r="AA395" s="281"/>
      <c r="AB395" s="281"/>
      <c r="AC395" s="281"/>
      <c r="AD395" s="281"/>
      <c r="AE395" s="281"/>
      <c r="AF395" s="281"/>
      <c r="AG395" s="281"/>
      <c r="AH395" s="281"/>
      <c r="AI395" s="281"/>
      <c r="AJ395" s="283">
        <f t="shared" si="132"/>
        <v>0</v>
      </c>
      <c r="AK395" s="283">
        <v>0</v>
      </c>
    </row>
    <row r="396" s="232" customFormat="1" spans="1:37">
      <c r="A396" s="402"/>
      <c r="B396" s="403"/>
      <c r="C396" s="404" t="str">
        <f>IF($B396="","",IFERROR(VLOOKUP($B396,#REF!,2,0),IFERROR(VLOOKUP($B396,#REF!,2,0),"")))</f>
        <v/>
      </c>
      <c r="D396" s="405" t="str">
        <f>IF($B396="","",IFERROR(VLOOKUP($B396,#REF!,3,0),IFERROR(VLOOKUP($B396,#REF!,3,0),"")))</f>
        <v/>
      </c>
      <c r="E396" s="406"/>
      <c r="F396" s="407" t="str">
        <f>IF($B396="","",IFERROR(VLOOKUP($B396,#REF!,4,0),IFERROR(VLOOKUP($B396,#REF!,6,0),"")))</f>
        <v/>
      </c>
      <c r="G396" s="407" t="str">
        <f>IF($B396="","",IFERROR(VLOOKUP($B396,#REF!,5,0),IFERROR(VLOOKUP($B396,#REF!,7,0),"")))</f>
        <v/>
      </c>
      <c r="H396" s="407" t="str">
        <f t="shared" si="123"/>
        <v/>
      </c>
      <c r="I396" s="407" t="str">
        <f t="shared" si="125"/>
        <v/>
      </c>
      <c r="J396" s="407" t="str">
        <f t="shared" si="126"/>
        <v/>
      </c>
      <c r="K396" s="407" t="str">
        <f t="shared" si="121"/>
        <v/>
      </c>
      <c r="L396" s="407"/>
      <c r="M396" s="281"/>
      <c r="N396" s="366"/>
      <c r="O396" s="367" t="str">
        <f t="shared" si="127"/>
        <v/>
      </c>
      <c r="P396" s="366"/>
      <c r="Q396" s="395" t="str">
        <f t="shared" si="128"/>
        <v/>
      </c>
      <c r="R396" s="366"/>
      <c r="S396" s="396" t="str">
        <f t="shared" si="129"/>
        <v/>
      </c>
      <c r="T396" s="397">
        <f ca="1">SUMIF($N$8:S$9,"QUANT.",N396:S396)</f>
        <v>0</v>
      </c>
      <c r="U396" s="398">
        <f ca="1" t="shared" si="122"/>
        <v>0</v>
      </c>
      <c r="V396" s="399" t="str">
        <f ca="1" t="shared" si="124"/>
        <v/>
      </c>
      <c r="W396" s="400">
        <f ca="1" t="shared" si="130"/>
        <v>0</v>
      </c>
      <c r="X396" s="400" t="e">
        <f ca="1" t="shared" si="131"/>
        <v>#VALUE!</v>
      </c>
      <c r="Y396" s="281"/>
      <c r="Z396" s="281"/>
      <c r="AA396" s="281"/>
      <c r="AB396" s="281"/>
      <c r="AC396" s="281"/>
      <c r="AD396" s="281"/>
      <c r="AE396" s="281"/>
      <c r="AF396" s="281"/>
      <c r="AG396" s="281"/>
      <c r="AH396" s="281"/>
      <c r="AI396" s="281"/>
      <c r="AJ396" s="283">
        <f t="shared" si="132"/>
        <v>0</v>
      </c>
      <c r="AK396" s="283">
        <v>0</v>
      </c>
    </row>
    <row r="397" s="232" customFormat="1" spans="1:37">
      <c r="A397" s="402"/>
      <c r="B397" s="403"/>
      <c r="C397" s="404" t="str">
        <f>IF($B397="","",IFERROR(VLOOKUP($B397,#REF!,2,0),IFERROR(VLOOKUP($B397,#REF!,2,0),"")))</f>
        <v/>
      </c>
      <c r="D397" s="405" t="str">
        <f>IF($B397="","",IFERROR(VLOOKUP($B397,#REF!,3,0),IFERROR(VLOOKUP($B397,#REF!,3,0),"")))</f>
        <v/>
      </c>
      <c r="E397" s="406"/>
      <c r="F397" s="407" t="str">
        <f>IF($B397="","",IFERROR(VLOOKUP($B397,#REF!,4,0),IFERROR(VLOOKUP($B397,#REF!,6,0),"")))</f>
        <v/>
      </c>
      <c r="G397" s="407" t="str">
        <f>IF($B397="","",IFERROR(VLOOKUP($B397,#REF!,5,0),IFERROR(VLOOKUP($B397,#REF!,7,0),"")))</f>
        <v/>
      </c>
      <c r="H397" s="407" t="str">
        <f t="shared" si="123"/>
        <v/>
      </c>
      <c r="I397" s="407" t="str">
        <f t="shared" si="125"/>
        <v/>
      </c>
      <c r="J397" s="407" t="str">
        <f t="shared" si="126"/>
        <v/>
      </c>
      <c r="K397" s="407" t="str">
        <f t="shared" si="121"/>
        <v/>
      </c>
      <c r="L397" s="407"/>
      <c r="M397" s="281"/>
      <c r="N397" s="366"/>
      <c r="O397" s="367" t="str">
        <f t="shared" si="127"/>
        <v/>
      </c>
      <c r="P397" s="366"/>
      <c r="Q397" s="395" t="str">
        <f t="shared" si="128"/>
        <v/>
      </c>
      <c r="R397" s="366"/>
      <c r="S397" s="396" t="str">
        <f t="shared" si="129"/>
        <v/>
      </c>
      <c r="T397" s="397">
        <f ca="1">SUMIF($N$8:S$9,"QUANT.",N397:S397)</f>
        <v>0</v>
      </c>
      <c r="U397" s="398">
        <f ca="1" t="shared" si="122"/>
        <v>0</v>
      </c>
      <c r="V397" s="399" t="str">
        <f ca="1" t="shared" si="124"/>
        <v/>
      </c>
      <c r="W397" s="400">
        <f ca="1" t="shared" si="130"/>
        <v>0</v>
      </c>
      <c r="X397" s="400" t="e">
        <f ca="1" t="shared" si="131"/>
        <v>#VALUE!</v>
      </c>
      <c r="Y397" s="281"/>
      <c r="Z397" s="281"/>
      <c r="AA397" s="281"/>
      <c r="AB397" s="281"/>
      <c r="AC397" s="281"/>
      <c r="AD397" s="281"/>
      <c r="AE397" s="281"/>
      <c r="AF397" s="281"/>
      <c r="AG397" s="281"/>
      <c r="AH397" s="281"/>
      <c r="AI397" s="281"/>
      <c r="AJ397" s="283">
        <f t="shared" si="132"/>
        <v>0</v>
      </c>
      <c r="AK397" s="283">
        <v>0</v>
      </c>
    </row>
    <row r="398" s="232" customFormat="1" spans="1:37">
      <c r="A398" s="402"/>
      <c r="B398" s="403"/>
      <c r="C398" s="404" t="str">
        <f>IF($B398="","",IFERROR(VLOOKUP($B398,#REF!,2,0),IFERROR(VLOOKUP($B398,#REF!,2,0),"")))</f>
        <v/>
      </c>
      <c r="D398" s="405" t="str">
        <f>IF($B398="","",IFERROR(VLOOKUP($B398,#REF!,3,0),IFERROR(VLOOKUP($B398,#REF!,3,0),"")))</f>
        <v/>
      </c>
      <c r="E398" s="406"/>
      <c r="F398" s="407" t="str">
        <f>IF($B398="","",IFERROR(VLOOKUP($B398,#REF!,4,0),IFERROR(VLOOKUP($B398,#REF!,6,0),"")))</f>
        <v/>
      </c>
      <c r="G398" s="407" t="str">
        <f>IF($B398="","",IFERROR(VLOOKUP($B398,#REF!,5,0),IFERROR(VLOOKUP($B398,#REF!,7,0),"")))</f>
        <v/>
      </c>
      <c r="H398" s="407" t="str">
        <f t="shared" si="123"/>
        <v/>
      </c>
      <c r="I398" s="407" t="str">
        <f t="shared" si="125"/>
        <v/>
      </c>
      <c r="J398" s="407" t="str">
        <f t="shared" si="126"/>
        <v/>
      </c>
      <c r="K398" s="407" t="str">
        <f t="shared" si="121"/>
        <v/>
      </c>
      <c r="L398" s="407"/>
      <c r="M398" s="281"/>
      <c r="N398" s="366"/>
      <c r="O398" s="367" t="str">
        <f t="shared" si="127"/>
        <v/>
      </c>
      <c r="P398" s="366"/>
      <c r="Q398" s="395" t="str">
        <f t="shared" si="128"/>
        <v/>
      </c>
      <c r="R398" s="366"/>
      <c r="S398" s="396" t="str">
        <f t="shared" si="129"/>
        <v/>
      </c>
      <c r="T398" s="397">
        <f ca="1">SUMIF($N$8:S$9,"QUANT.",N398:S398)</f>
        <v>0</v>
      </c>
      <c r="U398" s="398">
        <f ca="1" t="shared" si="122"/>
        <v>0</v>
      </c>
      <c r="V398" s="399" t="str">
        <f ca="1" t="shared" si="124"/>
        <v/>
      </c>
      <c r="W398" s="400">
        <f ca="1" t="shared" si="130"/>
        <v>0</v>
      </c>
      <c r="X398" s="400" t="e">
        <f ca="1" t="shared" si="131"/>
        <v>#VALUE!</v>
      </c>
      <c r="Y398" s="281"/>
      <c r="Z398" s="281"/>
      <c r="AA398" s="281"/>
      <c r="AB398" s="281"/>
      <c r="AC398" s="281"/>
      <c r="AD398" s="281"/>
      <c r="AE398" s="281"/>
      <c r="AF398" s="281"/>
      <c r="AG398" s="281"/>
      <c r="AH398" s="281"/>
      <c r="AI398" s="281"/>
      <c r="AJ398" s="283">
        <f t="shared" si="132"/>
        <v>0</v>
      </c>
      <c r="AK398" s="283">
        <v>0</v>
      </c>
    </row>
    <row r="399" s="232" customFormat="1" spans="1:37">
      <c r="A399" s="402"/>
      <c r="B399" s="403"/>
      <c r="C399" s="404" t="str">
        <f>IF($B399="","",IFERROR(VLOOKUP($B399,#REF!,2,0),IFERROR(VLOOKUP($B399,#REF!,2,0),"")))</f>
        <v/>
      </c>
      <c r="D399" s="405" t="str">
        <f>IF($B399="","",IFERROR(VLOOKUP($B399,#REF!,3,0),IFERROR(VLOOKUP($B399,#REF!,3,0),"")))</f>
        <v/>
      </c>
      <c r="E399" s="406"/>
      <c r="F399" s="407" t="str">
        <f>IF($B399="","",IFERROR(VLOOKUP($B399,#REF!,4,0),IFERROR(VLOOKUP($B399,#REF!,6,0),"")))</f>
        <v/>
      </c>
      <c r="G399" s="407" t="str">
        <f>IF($B399="","",IFERROR(VLOOKUP($B399,#REF!,5,0),IFERROR(VLOOKUP($B399,#REF!,7,0),"")))</f>
        <v/>
      </c>
      <c r="H399" s="407" t="str">
        <f t="shared" si="123"/>
        <v/>
      </c>
      <c r="I399" s="407" t="str">
        <f t="shared" si="125"/>
        <v/>
      </c>
      <c r="J399" s="407" t="str">
        <f t="shared" si="126"/>
        <v/>
      </c>
      <c r="K399" s="407" t="str">
        <f t="shared" si="121"/>
        <v/>
      </c>
      <c r="L399" s="407"/>
      <c r="M399" s="281"/>
      <c r="N399" s="366"/>
      <c r="O399" s="367" t="str">
        <f t="shared" si="127"/>
        <v/>
      </c>
      <c r="P399" s="366"/>
      <c r="Q399" s="395" t="str">
        <f t="shared" si="128"/>
        <v/>
      </c>
      <c r="R399" s="366"/>
      <c r="S399" s="396" t="str">
        <f t="shared" si="129"/>
        <v/>
      </c>
      <c r="T399" s="397">
        <f ca="1">SUMIF($N$8:S$9,"QUANT.",N399:S399)</f>
        <v>0</v>
      </c>
      <c r="U399" s="398">
        <f ca="1" t="shared" si="122"/>
        <v>0</v>
      </c>
      <c r="V399" s="399" t="str">
        <f ca="1" t="shared" si="124"/>
        <v/>
      </c>
      <c r="W399" s="400">
        <f ca="1" t="shared" si="130"/>
        <v>0</v>
      </c>
      <c r="X399" s="400" t="e">
        <f ca="1" t="shared" si="131"/>
        <v>#VALUE!</v>
      </c>
      <c r="Y399" s="281"/>
      <c r="Z399" s="281"/>
      <c r="AA399" s="281"/>
      <c r="AB399" s="281"/>
      <c r="AC399" s="281"/>
      <c r="AD399" s="281"/>
      <c r="AE399" s="281"/>
      <c r="AF399" s="281"/>
      <c r="AG399" s="281"/>
      <c r="AH399" s="281"/>
      <c r="AI399" s="281"/>
      <c r="AJ399" s="283">
        <f t="shared" si="132"/>
        <v>0</v>
      </c>
      <c r="AK399" s="283">
        <v>0</v>
      </c>
    </row>
    <row r="400" s="232" customFormat="1" spans="1:37">
      <c r="A400" s="402"/>
      <c r="B400" s="403"/>
      <c r="C400" s="404" t="str">
        <f>IF($B400="","",IFERROR(VLOOKUP($B400,#REF!,2,0),IFERROR(VLOOKUP($B400,#REF!,2,0),"")))</f>
        <v/>
      </c>
      <c r="D400" s="405" t="str">
        <f>IF($B400="","",IFERROR(VLOOKUP($B400,#REF!,3,0),IFERROR(VLOOKUP($B400,#REF!,3,0),"")))</f>
        <v/>
      </c>
      <c r="E400" s="406"/>
      <c r="F400" s="407" t="str">
        <f>IF($B400="","",IFERROR(VLOOKUP($B400,#REF!,4,0),IFERROR(VLOOKUP($B400,#REF!,6,0),"")))</f>
        <v/>
      </c>
      <c r="G400" s="407" t="str">
        <f>IF($B400="","",IFERROR(VLOOKUP($B400,#REF!,5,0),IFERROR(VLOOKUP($B400,#REF!,7,0),"")))</f>
        <v/>
      </c>
      <c r="H400" s="407" t="str">
        <f t="shared" si="123"/>
        <v/>
      </c>
      <c r="I400" s="407" t="str">
        <f t="shared" si="125"/>
        <v/>
      </c>
      <c r="J400" s="407" t="str">
        <f t="shared" si="126"/>
        <v/>
      </c>
      <c r="K400" s="407" t="str">
        <f t="shared" si="121"/>
        <v/>
      </c>
      <c r="L400" s="407"/>
      <c r="M400" s="281"/>
      <c r="N400" s="366"/>
      <c r="O400" s="367" t="str">
        <f t="shared" si="127"/>
        <v/>
      </c>
      <c r="P400" s="366"/>
      <c r="Q400" s="395" t="str">
        <f t="shared" si="128"/>
        <v/>
      </c>
      <c r="R400" s="366"/>
      <c r="S400" s="396" t="str">
        <f t="shared" si="129"/>
        <v/>
      </c>
      <c r="T400" s="397">
        <f ca="1">SUMIF($N$8:S$9,"QUANT.",N400:S400)</f>
        <v>0</v>
      </c>
      <c r="U400" s="398">
        <f ca="1" t="shared" si="122"/>
        <v>0</v>
      </c>
      <c r="V400" s="399" t="str">
        <f ca="1" t="shared" si="124"/>
        <v/>
      </c>
      <c r="W400" s="400">
        <f ca="1" t="shared" si="130"/>
        <v>0</v>
      </c>
      <c r="X400" s="400" t="e">
        <f ca="1" t="shared" si="131"/>
        <v>#VALUE!</v>
      </c>
      <c r="Y400" s="281"/>
      <c r="Z400" s="281"/>
      <c r="AA400" s="281"/>
      <c r="AB400" s="281"/>
      <c r="AC400" s="281"/>
      <c r="AD400" s="281"/>
      <c r="AE400" s="281"/>
      <c r="AF400" s="281"/>
      <c r="AG400" s="281"/>
      <c r="AH400" s="281"/>
      <c r="AI400" s="281"/>
      <c r="AJ400" s="283">
        <f t="shared" si="132"/>
        <v>0</v>
      </c>
      <c r="AK400" s="283">
        <v>0</v>
      </c>
    </row>
    <row r="401" s="232" customFormat="1" spans="1:37">
      <c r="A401" s="402"/>
      <c r="B401" s="403"/>
      <c r="C401" s="404" t="str">
        <f>IF($B401="","",IFERROR(VLOOKUP($B401,#REF!,2,0),IFERROR(VLOOKUP($B401,#REF!,2,0),"")))</f>
        <v/>
      </c>
      <c r="D401" s="405" t="str">
        <f>IF($B401="","",IFERROR(VLOOKUP($B401,#REF!,3,0),IFERROR(VLOOKUP($B401,#REF!,3,0),"")))</f>
        <v/>
      </c>
      <c r="E401" s="406"/>
      <c r="F401" s="407" t="str">
        <f>IF($B401="","",IFERROR(VLOOKUP($B401,#REF!,4,0),IFERROR(VLOOKUP($B401,#REF!,6,0),"")))</f>
        <v/>
      </c>
      <c r="G401" s="407" t="str">
        <f>IF($B401="","",IFERROR(VLOOKUP($B401,#REF!,5,0),IFERROR(VLOOKUP($B401,#REF!,7,0),"")))</f>
        <v/>
      </c>
      <c r="H401" s="407" t="str">
        <f t="shared" si="123"/>
        <v/>
      </c>
      <c r="I401" s="407" t="str">
        <f t="shared" si="125"/>
        <v/>
      </c>
      <c r="J401" s="407" t="str">
        <f t="shared" si="126"/>
        <v/>
      </c>
      <c r="K401" s="407" t="str">
        <f t="shared" si="121"/>
        <v/>
      </c>
      <c r="L401" s="407"/>
      <c r="M401" s="281"/>
      <c r="N401" s="366"/>
      <c r="O401" s="367" t="str">
        <f t="shared" si="127"/>
        <v/>
      </c>
      <c r="P401" s="366"/>
      <c r="Q401" s="395" t="str">
        <f t="shared" si="128"/>
        <v/>
      </c>
      <c r="R401" s="366"/>
      <c r="S401" s="396" t="str">
        <f t="shared" si="129"/>
        <v/>
      </c>
      <c r="T401" s="397">
        <f ca="1">SUMIF($N$8:S$9,"QUANT.",N401:S401)</f>
        <v>0</v>
      </c>
      <c r="U401" s="398">
        <f ca="1" t="shared" si="122"/>
        <v>0</v>
      </c>
      <c r="V401" s="399" t="str">
        <f ca="1" t="shared" si="124"/>
        <v/>
      </c>
      <c r="W401" s="400">
        <f ca="1" t="shared" si="130"/>
        <v>0</v>
      </c>
      <c r="X401" s="400" t="e">
        <f ca="1" t="shared" si="131"/>
        <v>#VALUE!</v>
      </c>
      <c r="Y401" s="281"/>
      <c r="Z401" s="281"/>
      <c r="AA401" s="281"/>
      <c r="AB401" s="281"/>
      <c r="AC401" s="281"/>
      <c r="AD401" s="281"/>
      <c r="AE401" s="281"/>
      <c r="AF401" s="281"/>
      <c r="AG401" s="281"/>
      <c r="AH401" s="281"/>
      <c r="AI401" s="281"/>
      <c r="AJ401" s="283">
        <f t="shared" si="132"/>
        <v>0</v>
      </c>
      <c r="AK401" s="283">
        <v>0</v>
      </c>
    </row>
    <row r="402" s="232" customFormat="1" spans="1:37">
      <c r="A402" s="402"/>
      <c r="B402" s="403"/>
      <c r="C402" s="404" t="str">
        <f>IF($B402="","",IFERROR(VLOOKUP($B402,#REF!,2,0),IFERROR(VLOOKUP($B402,#REF!,2,0),"")))</f>
        <v/>
      </c>
      <c r="D402" s="405" t="str">
        <f>IF($B402="","",IFERROR(VLOOKUP($B402,#REF!,3,0),IFERROR(VLOOKUP($B402,#REF!,3,0),"")))</f>
        <v/>
      </c>
      <c r="E402" s="406"/>
      <c r="F402" s="407" t="str">
        <f>IF($B402="","",IFERROR(VLOOKUP($B402,#REF!,4,0),IFERROR(VLOOKUP($B402,#REF!,6,0),"")))</f>
        <v/>
      </c>
      <c r="G402" s="407" t="str">
        <f>IF($B402="","",IFERROR(VLOOKUP($B402,#REF!,5,0),IFERROR(VLOOKUP($B402,#REF!,7,0),"")))</f>
        <v/>
      </c>
      <c r="H402" s="407" t="str">
        <f t="shared" si="123"/>
        <v/>
      </c>
      <c r="I402" s="407" t="str">
        <f t="shared" si="125"/>
        <v/>
      </c>
      <c r="J402" s="407" t="str">
        <f t="shared" si="126"/>
        <v/>
      </c>
      <c r="K402" s="407" t="str">
        <f t="shared" si="121"/>
        <v/>
      </c>
      <c r="L402" s="407"/>
      <c r="M402" s="281"/>
      <c r="N402" s="366"/>
      <c r="O402" s="367" t="str">
        <f t="shared" si="127"/>
        <v/>
      </c>
      <c r="P402" s="366"/>
      <c r="Q402" s="395" t="str">
        <f t="shared" si="128"/>
        <v/>
      </c>
      <c r="R402" s="366"/>
      <c r="S402" s="396" t="str">
        <f t="shared" si="129"/>
        <v/>
      </c>
      <c r="T402" s="397">
        <f ca="1">SUMIF($N$8:S$9,"QUANT.",N402:S402)</f>
        <v>0</v>
      </c>
      <c r="U402" s="398">
        <f ca="1" t="shared" si="122"/>
        <v>0</v>
      </c>
      <c r="V402" s="399" t="str">
        <f ca="1" t="shared" si="124"/>
        <v/>
      </c>
      <c r="W402" s="400">
        <f ca="1" t="shared" si="130"/>
        <v>0</v>
      </c>
      <c r="X402" s="400" t="e">
        <f ca="1" t="shared" si="131"/>
        <v>#VALUE!</v>
      </c>
      <c r="Y402" s="281"/>
      <c r="Z402" s="281"/>
      <c r="AA402" s="281"/>
      <c r="AB402" s="281"/>
      <c r="AC402" s="281"/>
      <c r="AD402" s="281"/>
      <c r="AE402" s="281"/>
      <c r="AF402" s="281"/>
      <c r="AG402" s="281"/>
      <c r="AH402" s="281"/>
      <c r="AI402" s="281"/>
      <c r="AJ402" s="283">
        <f t="shared" si="132"/>
        <v>0</v>
      </c>
      <c r="AK402" s="283">
        <v>0</v>
      </c>
    </row>
    <row r="403" s="232" customFormat="1" spans="1:37">
      <c r="A403" s="402"/>
      <c r="B403" s="403"/>
      <c r="C403" s="404" t="str">
        <f>IF($B403="","",IFERROR(VLOOKUP($B403,#REF!,2,0),IFERROR(VLOOKUP($B403,#REF!,2,0),"")))</f>
        <v/>
      </c>
      <c r="D403" s="405" t="str">
        <f>IF($B403="","",IFERROR(VLOOKUP($B403,#REF!,3,0),IFERROR(VLOOKUP($B403,#REF!,3,0),"")))</f>
        <v/>
      </c>
      <c r="E403" s="406"/>
      <c r="F403" s="407" t="str">
        <f>IF($B403="","",IFERROR(VLOOKUP($B403,#REF!,4,0),IFERROR(VLOOKUP($B403,#REF!,6,0),"")))</f>
        <v/>
      </c>
      <c r="G403" s="407" t="str">
        <f>IF($B403="","",IFERROR(VLOOKUP($B403,#REF!,5,0),IFERROR(VLOOKUP($B403,#REF!,7,0),"")))</f>
        <v/>
      </c>
      <c r="H403" s="407" t="str">
        <f t="shared" si="123"/>
        <v/>
      </c>
      <c r="I403" s="407" t="str">
        <f t="shared" si="125"/>
        <v/>
      </c>
      <c r="J403" s="407" t="str">
        <f t="shared" si="126"/>
        <v/>
      </c>
      <c r="K403" s="407" t="str">
        <f t="shared" si="121"/>
        <v/>
      </c>
      <c r="L403" s="407"/>
      <c r="M403" s="281"/>
      <c r="N403" s="366"/>
      <c r="O403" s="367" t="str">
        <f t="shared" si="127"/>
        <v/>
      </c>
      <c r="P403" s="366"/>
      <c r="Q403" s="395" t="str">
        <f t="shared" si="128"/>
        <v/>
      </c>
      <c r="R403" s="366"/>
      <c r="S403" s="396" t="str">
        <f t="shared" si="129"/>
        <v/>
      </c>
      <c r="T403" s="397">
        <f ca="1">SUMIF($N$8:S$9,"QUANT.",N403:S403)</f>
        <v>0</v>
      </c>
      <c r="U403" s="398">
        <f ca="1" t="shared" si="122"/>
        <v>0</v>
      </c>
      <c r="V403" s="399" t="str">
        <f ca="1" t="shared" si="124"/>
        <v/>
      </c>
      <c r="W403" s="400">
        <f ca="1" t="shared" si="130"/>
        <v>0</v>
      </c>
      <c r="X403" s="400" t="e">
        <f ca="1" t="shared" si="131"/>
        <v>#VALUE!</v>
      </c>
      <c r="Y403" s="281"/>
      <c r="Z403" s="281"/>
      <c r="AA403" s="281"/>
      <c r="AB403" s="281"/>
      <c r="AC403" s="281"/>
      <c r="AD403" s="281"/>
      <c r="AE403" s="281"/>
      <c r="AF403" s="281"/>
      <c r="AG403" s="281"/>
      <c r="AH403" s="281"/>
      <c r="AI403" s="281"/>
      <c r="AJ403" s="283">
        <f t="shared" si="132"/>
        <v>0</v>
      </c>
      <c r="AK403" s="283">
        <v>0</v>
      </c>
    </row>
    <row r="404" s="232" customFormat="1" spans="1:37">
      <c r="A404" s="402"/>
      <c r="B404" s="403"/>
      <c r="C404" s="404" t="str">
        <f>IF($B404="","",IFERROR(VLOOKUP($B404,#REF!,2,0),IFERROR(VLOOKUP($B404,#REF!,2,0),"")))</f>
        <v/>
      </c>
      <c r="D404" s="405" t="str">
        <f>IF($B404="","",IFERROR(VLOOKUP($B404,#REF!,3,0),IFERROR(VLOOKUP($B404,#REF!,3,0),"")))</f>
        <v/>
      </c>
      <c r="E404" s="406"/>
      <c r="F404" s="407" t="str">
        <f>IF($B404="","",IFERROR(VLOOKUP($B404,#REF!,4,0),IFERROR(VLOOKUP($B404,#REF!,6,0),"")))</f>
        <v/>
      </c>
      <c r="G404" s="407" t="str">
        <f>IF($B404="","",IFERROR(VLOOKUP($B404,#REF!,5,0),IFERROR(VLOOKUP($B404,#REF!,7,0),"")))</f>
        <v/>
      </c>
      <c r="H404" s="407" t="str">
        <f t="shared" si="123"/>
        <v/>
      </c>
      <c r="I404" s="407" t="str">
        <f t="shared" si="125"/>
        <v/>
      </c>
      <c r="J404" s="407" t="str">
        <f t="shared" si="126"/>
        <v/>
      </c>
      <c r="K404" s="407" t="str">
        <f t="shared" si="121"/>
        <v/>
      </c>
      <c r="L404" s="407"/>
      <c r="M404" s="281"/>
      <c r="N404" s="366"/>
      <c r="O404" s="367" t="str">
        <f t="shared" si="127"/>
        <v/>
      </c>
      <c r="P404" s="366"/>
      <c r="Q404" s="395" t="str">
        <f t="shared" si="128"/>
        <v/>
      </c>
      <c r="R404" s="366"/>
      <c r="S404" s="396" t="str">
        <f t="shared" si="129"/>
        <v/>
      </c>
      <c r="T404" s="397">
        <f ca="1">SUMIF($N$8:S$9,"QUANT.",N404:S404)</f>
        <v>0</v>
      </c>
      <c r="U404" s="398">
        <f ca="1" t="shared" si="122"/>
        <v>0</v>
      </c>
      <c r="V404" s="399" t="str">
        <f ca="1" t="shared" si="124"/>
        <v/>
      </c>
      <c r="W404" s="400">
        <f ca="1" t="shared" si="130"/>
        <v>0</v>
      </c>
      <c r="X404" s="400" t="e">
        <f ca="1" t="shared" si="131"/>
        <v>#VALUE!</v>
      </c>
      <c r="Y404" s="281"/>
      <c r="Z404" s="281"/>
      <c r="AA404" s="281"/>
      <c r="AB404" s="281"/>
      <c r="AC404" s="281"/>
      <c r="AD404" s="281"/>
      <c r="AE404" s="281"/>
      <c r="AF404" s="281"/>
      <c r="AG404" s="281"/>
      <c r="AH404" s="281"/>
      <c r="AI404" s="281"/>
      <c r="AJ404" s="283">
        <f t="shared" si="132"/>
        <v>0</v>
      </c>
      <c r="AK404" s="283">
        <v>0</v>
      </c>
    </row>
    <row r="405" s="232" customFormat="1" spans="1:37">
      <c r="A405" s="402"/>
      <c r="B405" s="403"/>
      <c r="C405" s="404" t="str">
        <f>IF($B405="","",IFERROR(VLOOKUP($B405,#REF!,2,0),IFERROR(VLOOKUP($B405,#REF!,2,0),"")))</f>
        <v/>
      </c>
      <c r="D405" s="405" t="str">
        <f>IF($B405="","",IFERROR(VLOOKUP($B405,#REF!,3,0),IFERROR(VLOOKUP($B405,#REF!,3,0),"")))</f>
        <v/>
      </c>
      <c r="E405" s="406"/>
      <c r="F405" s="407" t="str">
        <f>IF($B405="","",IFERROR(VLOOKUP($B405,#REF!,4,0),IFERROR(VLOOKUP($B405,#REF!,6,0),"")))</f>
        <v/>
      </c>
      <c r="G405" s="407" t="str">
        <f>IF($B405="","",IFERROR(VLOOKUP($B405,#REF!,5,0),IFERROR(VLOOKUP($B405,#REF!,7,0),"")))</f>
        <v/>
      </c>
      <c r="H405" s="407" t="str">
        <f t="shared" si="123"/>
        <v/>
      </c>
      <c r="I405" s="407" t="str">
        <f t="shared" si="125"/>
        <v/>
      </c>
      <c r="J405" s="407" t="str">
        <f t="shared" si="126"/>
        <v/>
      </c>
      <c r="K405" s="407" t="str">
        <f t="shared" si="121"/>
        <v/>
      </c>
      <c r="L405" s="407"/>
      <c r="M405" s="281"/>
      <c r="N405" s="366"/>
      <c r="O405" s="367" t="str">
        <f t="shared" si="127"/>
        <v/>
      </c>
      <c r="P405" s="366"/>
      <c r="Q405" s="395" t="str">
        <f t="shared" si="128"/>
        <v/>
      </c>
      <c r="R405" s="366"/>
      <c r="S405" s="396" t="str">
        <f t="shared" si="129"/>
        <v/>
      </c>
      <c r="T405" s="397">
        <f ca="1">SUMIF($N$8:S$9,"QUANT.",N405:S405)</f>
        <v>0</v>
      </c>
      <c r="U405" s="398">
        <f ca="1" t="shared" si="122"/>
        <v>0</v>
      </c>
      <c r="V405" s="399" t="str">
        <f ca="1" t="shared" si="124"/>
        <v/>
      </c>
      <c r="W405" s="400">
        <f ca="1" t="shared" si="130"/>
        <v>0</v>
      </c>
      <c r="X405" s="400" t="e">
        <f ca="1" t="shared" si="131"/>
        <v>#VALUE!</v>
      </c>
      <c r="Y405" s="281"/>
      <c r="Z405" s="281"/>
      <c r="AA405" s="281"/>
      <c r="AB405" s="281"/>
      <c r="AC405" s="281"/>
      <c r="AD405" s="281"/>
      <c r="AE405" s="281"/>
      <c r="AF405" s="281"/>
      <c r="AG405" s="281"/>
      <c r="AH405" s="281"/>
      <c r="AI405" s="281"/>
      <c r="AJ405" s="283">
        <f t="shared" si="132"/>
        <v>0</v>
      </c>
      <c r="AK405" s="283">
        <v>0</v>
      </c>
    </row>
    <row r="406" s="232" customFormat="1" spans="1:37">
      <c r="A406" s="402"/>
      <c r="B406" s="403"/>
      <c r="C406" s="404" t="str">
        <f>IF($B406="","",IFERROR(VLOOKUP($B406,#REF!,2,0),IFERROR(VLOOKUP($B406,#REF!,2,0),"")))</f>
        <v/>
      </c>
      <c r="D406" s="405" t="str">
        <f>IF($B406="","",IFERROR(VLOOKUP($B406,#REF!,3,0),IFERROR(VLOOKUP($B406,#REF!,3,0),"")))</f>
        <v/>
      </c>
      <c r="E406" s="406"/>
      <c r="F406" s="407" t="str">
        <f>IF($B406="","",IFERROR(VLOOKUP($B406,#REF!,4,0),IFERROR(VLOOKUP($B406,#REF!,6,0),"")))</f>
        <v/>
      </c>
      <c r="G406" s="407" t="str">
        <f>IF($B406="","",IFERROR(VLOOKUP($B406,#REF!,5,0),IFERROR(VLOOKUP($B406,#REF!,7,0),"")))</f>
        <v/>
      </c>
      <c r="H406" s="407" t="str">
        <f t="shared" si="123"/>
        <v/>
      </c>
      <c r="I406" s="407" t="str">
        <f t="shared" si="125"/>
        <v/>
      </c>
      <c r="J406" s="407" t="str">
        <f t="shared" si="126"/>
        <v/>
      </c>
      <c r="K406" s="407" t="str">
        <f t="shared" si="121"/>
        <v/>
      </c>
      <c r="L406" s="407"/>
      <c r="M406" s="281"/>
      <c r="N406" s="366"/>
      <c r="O406" s="367" t="str">
        <f t="shared" si="127"/>
        <v/>
      </c>
      <c r="P406" s="366"/>
      <c r="Q406" s="395" t="str">
        <f t="shared" si="128"/>
        <v/>
      </c>
      <c r="R406" s="366"/>
      <c r="S406" s="396" t="str">
        <f t="shared" si="129"/>
        <v/>
      </c>
      <c r="T406" s="397">
        <f ca="1">SUMIF($N$8:S$9,"QUANT.",N406:S406)</f>
        <v>0</v>
      </c>
      <c r="U406" s="398">
        <f ca="1" t="shared" si="122"/>
        <v>0</v>
      </c>
      <c r="V406" s="399" t="str">
        <f ca="1" t="shared" si="124"/>
        <v/>
      </c>
      <c r="W406" s="400">
        <f ca="1" t="shared" si="130"/>
        <v>0</v>
      </c>
      <c r="X406" s="400" t="e">
        <f ca="1" t="shared" si="131"/>
        <v>#VALUE!</v>
      </c>
      <c r="Y406" s="281"/>
      <c r="Z406" s="281"/>
      <c r="AA406" s="281"/>
      <c r="AB406" s="281"/>
      <c r="AC406" s="281"/>
      <c r="AD406" s="281"/>
      <c r="AE406" s="281"/>
      <c r="AF406" s="281"/>
      <c r="AG406" s="281"/>
      <c r="AH406" s="281"/>
      <c r="AI406" s="281"/>
      <c r="AJ406" s="283">
        <f t="shared" si="132"/>
        <v>0</v>
      </c>
      <c r="AK406" s="283">
        <v>0</v>
      </c>
    </row>
    <row r="407" s="232" customFormat="1" spans="1:37">
      <c r="A407" s="402"/>
      <c r="B407" s="403"/>
      <c r="C407" s="404" t="str">
        <f>IF($B407="","",IFERROR(VLOOKUP($B407,#REF!,2,0),IFERROR(VLOOKUP($B407,#REF!,2,0),"")))</f>
        <v/>
      </c>
      <c r="D407" s="405" t="str">
        <f>IF($B407="","",IFERROR(VLOOKUP($B407,#REF!,3,0),IFERROR(VLOOKUP($B407,#REF!,3,0),"")))</f>
        <v/>
      </c>
      <c r="E407" s="406"/>
      <c r="F407" s="407" t="str">
        <f>IF($B407="","",IFERROR(VLOOKUP($B407,#REF!,4,0),IFERROR(VLOOKUP($B407,#REF!,6,0),"")))</f>
        <v/>
      </c>
      <c r="G407" s="407" t="str">
        <f>IF($B407="","",IFERROR(VLOOKUP($B407,#REF!,5,0),IFERROR(VLOOKUP($B407,#REF!,7,0),"")))</f>
        <v/>
      </c>
      <c r="H407" s="407" t="str">
        <f t="shared" si="123"/>
        <v/>
      </c>
      <c r="I407" s="407" t="str">
        <f t="shared" si="125"/>
        <v/>
      </c>
      <c r="J407" s="407" t="str">
        <f t="shared" si="126"/>
        <v/>
      </c>
      <c r="K407" s="407" t="str">
        <f t="shared" si="121"/>
        <v/>
      </c>
      <c r="L407" s="407"/>
      <c r="M407" s="281"/>
      <c r="N407" s="366"/>
      <c r="O407" s="367" t="str">
        <f t="shared" si="127"/>
        <v/>
      </c>
      <c r="P407" s="366"/>
      <c r="Q407" s="395" t="str">
        <f t="shared" si="128"/>
        <v/>
      </c>
      <c r="R407" s="366"/>
      <c r="S407" s="396" t="str">
        <f t="shared" si="129"/>
        <v/>
      </c>
      <c r="T407" s="397">
        <f ca="1">SUMIF($N$8:S$9,"QUANT.",N407:S407)</f>
        <v>0</v>
      </c>
      <c r="U407" s="398">
        <f ca="1" t="shared" si="122"/>
        <v>0</v>
      </c>
      <c r="V407" s="399" t="str">
        <f ca="1" t="shared" si="124"/>
        <v/>
      </c>
      <c r="W407" s="400">
        <f ca="1" t="shared" si="130"/>
        <v>0</v>
      </c>
      <c r="X407" s="400" t="e">
        <f ca="1" t="shared" si="131"/>
        <v>#VALUE!</v>
      </c>
      <c r="Y407" s="281"/>
      <c r="Z407" s="281"/>
      <c r="AA407" s="281"/>
      <c r="AB407" s="281"/>
      <c r="AC407" s="281"/>
      <c r="AD407" s="281"/>
      <c r="AE407" s="281"/>
      <c r="AF407" s="281"/>
      <c r="AG407" s="281"/>
      <c r="AH407" s="281"/>
      <c r="AI407" s="281"/>
      <c r="AJ407" s="283">
        <f t="shared" si="132"/>
        <v>0</v>
      </c>
      <c r="AK407" s="283">
        <v>0</v>
      </c>
    </row>
    <row r="408" s="232" customFormat="1" spans="1:37">
      <c r="A408" s="402"/>
      <c r="B408" s="403"/>
      <c r="C408" s="404" t="str">
        <f>IF($B408="","",IFERROR(VLOOKUP($B408,#REF!,2,0),IFERROR(VLOOKUP($B408,#REF!,2,0),"")))</f>
        <v/>
      </c>
      <c r="D408" s="405" t="str">
        <f>IF($B408="","",IFERROR(VLOOKUP($B408,#REF!,3,0),IFERROR(VLOOKUP($B408,#REF!,3,0),"")))</f>
        <v/>
      </c>
      <c r="E408" s="406"/>
      <c r="F408" s="407" t="str">
        <f>IF($B408="","",IFERROR(VLOOKUP($B408,#REF!,4,0),IFERROR(VLOOKUP($B408,#REF!,6,0),"")))</f>
        <v/>
      </c>
      <c r="G408" s="407" t="str">
        <f>IF($B408="","",IFERROR(VLOOKUP($B408,#REF!,5,0),IFERROR(VLOOKUP($B408,#REF!,7,0),"")))</f>
        <v/>
      </c>
      <c r="H408" s="407" t="str">
        <f t="shared" si="123"/>
        <v/>
      </c>
      <c r="I408" s="407" t="str">
        <f t="shared" si="125"/>
        <v/>
      </c>
      <c r="J408" s="407" t="str">
        <f t="shared" si="126"/>
        <v/>
      </c>
      <c r="K408" s="407" t="str">
        <f t="shared" ref="K408:K471" si="133">IF(E408="","",TRUNC((I408+J408),2))</f>
        <v/>
      </c>
      <c r="L408" s="407"/>
      <c r="M408" s="281"/>
      <c r="N408" s="366"/>
      <c r="O408" s="367" t="str">
        <f t="shared" si="127"/>
        <v/>
      </c>
      <c r="P408" s="366"/>
      <c r="Q408" s="395" t="str">
        <f t="shared" si="128"/>
        <v/>
      </c>
      <c r="R408" s="366"/>
      <c r="S408" s="396" t="str">
        <f t="shared" si="129"/>
        <v/>
      </c>
      <c r="T408" s="397">
        <f ca="1">SUMIF($N$8:S$9,"QUANT.",N408:S408)</f>
        <v>0</v>
      </c>
      <c r="U408" s="398">
        <f ca="1" t="shared" si="122"/>
        <v>0</v>
      </c>
      <c r="V408" s="399" t="str">
        <f ca="1" t="shared" si="124"/>
        <v/>
      </c>
      <c r="W408" s="400">
        <f ca="1" t="shared" si="130"/>
        <v>0</v>
      </c>
      <c r="X408" s="400" t="e">
        <f ca="1" t="shared" si="131"/>
        <v>#VALUE!</v>
      </c>
      <c r="Y408" s="281"/>
      <c r="Z408" s="281"/>
      <c r="AA408" s="281"/>
      <c r="AB408" s="281"/>
      <c r="AC408" s="281"/>
      <c r="AD408" s="281"/>
      <c r="AE408" s="281"/>
      <c r="AF408" s="281"/>
      <c r="AG408" s="281"/>
      <c r="AH408" s="281"/>
      <c r="AI408" s="281"/>
      <c r="AJ408" s="283">
        <f t="shared" si="132"/>
        <v>0</v>
      </c>
      <c r="AK408" s="283">
        <v>0</v>
      </c>
    </row>
    <row r="409" s="232" customFormat="1" spans="1:37">
      <c r="A409" s="402"/>
      <c r="B409" s="403"/>
      <c r="C409" s="404" t="str">
        <f>IF($B409="","",IFERROR(VLOOKUP($B409,#REF!,2,0),IFERROR(VLOOKUP($B409,#REF!,2,0),"")))</f>
        <v/>
      </c>
      <c r="D409" s="405" t="str">
        <f>IF($B409="","",IFERROR(VLOOKUP($B409,#REF!,3,0),IFERROR(VLOOKUP($B409,#REF!,3,0),"")))</f>
        <v/>
      </c>
      <c r="E409" s="406"/>
      <c r="F409" s="407" t="str">
        <f>IF($B409="","",IFERROR(VLOOKUP($B409,#REF!,4,0),IFERROR(VLOOKUP($B409,#REF!,6,0),"")))</f>
        <v/>
      </c>
      <c r="G409" s="407" t="str">
        <f>IF($B409="","",IFERROR(VLOOKUP($B409,#REF!,5,0),IFERROR(VLOOKUP($B409,#REF!,7,0),"")))</f>
        <v/>
      </c>
      <c r="H409" s="407" t="str">
        <f t="shared" si="123"/>
        <v/>
      </c>
      <c r="I409" s="407" t="str">
        <f t="shared" si="125"/>
        <v/>
      </c>
      <c r="J409" s="407" t="str">
        <f t="shared" si="126"/>
        <v/>
      </c>
      <c r="K409" s="407" t="str">
        <f t="shared" si="133"/>
        <v/>
      </c>
      <c r="L409" s="407"/>
      <c r="M409" s="281"/>
      <c r="N409" s="366"/>
      <c r="O409" s="367" t="str">
        <f t="shared" si="127"/>
        <v/>
      </c>
      <c r="P409" s="366"/>
      <c r="Q409" s="395" t="str">
        <f t="shared" si="128"/>
        <v/>
      </c>
      <c r="R409" s="366"/>
      <c r="S409" s="396" t="str">
        <f t="shared" si="129"/>
        <v/>
      </c>
      <c r="T409" s="397">
        <f ca="1">SUMIF($N$8:S$9,"QUANT.",N409:S409)</f>
        <v>0</v>
      </c>
      <c r="U409" s="398">
        <f ca="1" t="shared" si="122"/>
        <v>0</v>
      </c>
      <c r="V409" s="399" t="str">
        <f ca="1" t="shared" si="124"/>
        <v/>
      </c>
      <c r="W409" s="400">
        <f ca="1" t="shared" si="130"/>
        <v>0</v>
      </c>
      <c r="X409" s="400" t="e">
        <f ca="1" t="shared" si="131"/>
        <v>#VALUE!</v>
      </c>
      <c r="Y409" s="281"/>
      <c r="Z409" s="281"/>
      <c r="AA409" s="281"/>
      <c r="AB409" s="281"/>
      <c r="AC409" s="281"/>
      <c r="AD409" s="281"/>
      <c r="AE409" s="281"/>
      <c r="AF409" s="281"/>
      <c r="AG409" s="281"/>
      <c r="AH409" s="281"/>
      <c r="AI409" s="281"/>
      <c r="AJ409" s="283">
        <f t="shared" si="132"/>
        <v>0</v>
      </c>
      <c r="AK409" s="283">
        <v>0</v>
      </c>
    </row>
    <row r="410" s="232" customFormat="1" spans="1:37">
      <c r="A410" s="402"/>
      <c r="B410" s="403"/>
      <c r="C410" s="404" t="str">
        <f>IF($B410="","",IFERROR(VLOOKUP($B410,#REF!,2,0),IFERROR(VLOOKUP($B410,#REF!,2,0),"")))</f>
        <v/>
      </c>
      <c r="D410" s="405" t="str">
        <f>IF($B410="","",IFERROR(VLOOKUP($B410,#REF!,3,0),IFERROR(VLOOKUP($B410,#REF!,3,0),"")))</f>
        <v/>
      </c>
      <c r="E410" s="406"/>
      <c r="F410" s="407" t="str">
        <f>IF($B410="","",IFERROR(VLOOKUP($B410,#REF!,4,0),IFERROR(VLOOKUP($B410,#REF!,6,0),"")))</f>
        <v/>
      </c>
      <c r="G410" s="407" t="str">
        <f>IF($B410="","",IFERROR(VLOOKUP($B410,#REF!,5,0),IFERROR(VLOOKUP($B410,#REF!,7,0),"")))</f>
        <v/>
      </c>
      <c r="H410" s="407" t="str">
        <f t="shared" si="123"/>
        <v/>
      </c>
      <c r="I410" s="407" t="str">
        <f t="shared" si="125"/>
        <v/>
      </c>
      <c r="J410" s="407" t="str">
        <f t="shared" si="126"/>
        <v/>
      </c>
      <c r="K410" s="407" t="str">
        <f t="shared" si="133"/>
        <v/>
      </c>
      <c r="L410" s="407"/>
      <c r="M410" s="281"/>
      <c r="N410" s="366"/>
      <c r="O410" s="367" t="str">
        <f t="shared" si="127"/>
        <v/>
      </c>
      <c r="P410" s="366"/>
      <c r="Q410" s="395" t="str">
        <f t="shared" si="128"/>
        <v/>
      </c>
      <c r="R410" s="366"/>
      <c r="S410" s="396" t="str">
        <f t="shared" si="129"/>
        <v/>
      </c>
      <c r="T410" s="397">
        <f ca="1">SUMIF($N$8:S$9,"QUANT.",N410:S410)</f>
        <v>0</v>
      </c>
      <c r="U410" s="398">
        <f ca="1" t="shared" si="122"/>
        <v>0</v>
      </c>
      <c r="V410" s="399" t="str">
        <f ca="1" t="shared" si="124"/>
        <v/>
      </c>
      <c r="W410" s="400">
        <f ca="1" t="shared" si="130"/>
        <v>0</v>
      </c>
      <c r="X410" s="400" t="e">
        <f ca="1" t="shared" si="131"/>
        <v>#VALUE!</v>
      </c>
      <c r="Y410" s="281"/>
      <c r="Z410" s="281"/>
      <c r="AA410" s="281"/>
      <c r="AB410" s="281"/>
      <c r="AC410" s="281"/>
      <c r="AD410" s="281"/>
      <c r="AE410" s="281"/>
      <c r="AF410" s="281"/>
      <c r="AG410" s="281"/>
      <c r="AH410" s="281"/>
      <c r="AI410" s="281"/>
      <c r="AJ410" s="283">
        <f t="shared" si="132"/>
        <v>0</v>
      </c>
      <c r="AK410" s="283">
        <v>0</v>
      </c>
    </row>
    <row r="411" s="232" customFormat="1" spans="1:37">
      <c r="A411" s="402"/>
      <c r="B411" s="403"/>
      <c r="C411" s="404" t="str">
        <f>IF($B411="","",IFERROR(VLOOKUP($B411,#REF!,2,0),IFERROR(VLOOKUP($B411,#REF!,2,0),"")))</f>
        <v/>
      </c>
      <c r="D411" s="405" t="str">
        <f>IF($B411="","",IFERROR(VLOOKUP($B411,#REF!,3,0),IFERROR(VLOOKUP($B411,#REF!,3,0),"")))</f>
        <v/>
      </c>
      <c r="E411" s="406"/>
      <c r="F411" s="407" t="str">
        <f>IF($B411="","",IFERROR(VLOOKUP($B411,#REF!,4,0),IFERROR(VLOOKUP($B411,#REF!,6,0),"")))</f>
        <v/>
      </c>
      <c r="G411" s="407" t="str">
        <f>IF($B411="","",IFERROR(VLOOKUP($B411,#REF!,5,0),IFERROR(VLOOKUP($B411,#REF!,7,0),"")))</f>
        <v/>
      </c>
      <c r="H411" s="407" t="str">
        <f t="shared" si="123"/>
        <v/>
      </c>
      <c r="I411" s="407" t="str">
        <f t="shared" si="125"/>
        <v/>
      </c>
      <c r="J411" s="407" t="str">
        <f t="shared" si="126"/>
        <v/>
      </c>
      <c r="K411" s="407" t="str">
        <f t="shared" si="133"/>
        <v/>
      </c>
      <c r="L411" s="407"/>
      <c r="M411" s="281"/>
      <c r="N411" s="366"/>
      <c r="O411" s="367" t="str">
        <f t="shared" si="127"/>
        <v/>
      </c>
      <c r="P411" s="366"/>
      <c r="Q411" s="395" t="str">
        <f t="shared" si="128"/>
        <v/>
      </c>
      <c r="R411" s="366"/>
      <c r="S411" s="396" t="str">
        <f t="shared" si="129"/>
        <v/>
      </c>
      <c r="T411" s="397">
        <f ca="1">SUMIF($N$8:S$9,"QUANT.",N411:S411)</f>
        <v>0</v>
      </c>
      <c r="U411" s="398">
        <f ca="1" t="shared" ref="U411:U474" si="134">SUMIF($N$8:$S$9,"CUSTO",N411:S411)</f>
        <v>0</v>
      </c>
      <c r="V411" s="399" t="str">
        <f ca="1" t="shared" si="124"/>
        <v/>
      </c>
      <c r="W411" s="400">
        <f ca="1" t="shared" si="130"/>
        <v>0</v>
      </c>
      <c r="X411" s="400" t="e">
        <f ca="1" t="shared" si="131"/>
        <v>#VALUE!</v>
      </c>
      <c r="Y411" s="281"/>
      <c r="Z411" s="281"/>
      <c r="AA411" s="281"/>
      <c r="AB411" s="281"/>
      <c r="AC411" s="281"/>
      <c r="AD411" s="281"/>
      <c r="AE411" s="281"/>
      <c r="AF411" s="281"/>
      <c r="AG411" s="281"/>
      <c r="AH411" s="281"/>
      <c r="AI411" s="281"/>
      <c r="AJ411" s="283">
        <f t="shared" si="132"/>
        <v>0</v>
      </c>
      <c r="AK411" s="283">
        <v>0</v>
      </c>
    </row>
    <row r="412" s="232" customFormat="1" spans="1:37">
      <c r="A412" s="402"/>
      <c r="B412" s="403"/>
      <c r="C412" s="404" t="str">
        <f>IF($B412="","",IFERROR(VLOOKUP($B412,#REF!,2,0),IFERROR(VLOOKUP($B412,#REF!,2,0),"")))</f>
        <v/>
      </c>
      <c r="D412" s="405" t="str">
        <f>IF($B412="","",IFERROR(VLOOKUP($B412,#REF!,3,0),IFERROR(VLOOKUP($B412,#REF!,3,0),"")))</f>
        <v/>
      </c>
      <c r="E412" s="406"/>
      <c r="F412" s="407" t="str">
        <f>IF($B412="","",IFERROR(VLOOKUP($B412,#REF!,4,0),IFERROR(VLOOKUP($B412,#REF!,6,0),"")))</f>
        <v/>
      </c>
      <c r="G412" s="407" t="str">
        <f>IF($B412="","",IFERROR(VLOOKUP($B412,#REF!,5,0),IFERROR(VLOOKUP($B412,#REF!,7,0),"")))</f>
        <v/>
      </c>
      <c r="H412" s="407" t="str">
        <f t="shared" ref="H412:H475" si="135">IF(E412="","",F412+G412)</f>
        <v/>
      </c>
      <c r="I412" s="407" t="str">
        <f t="shared" si="125"/>
        <v/>
      </c>
      <c r="J412" s="407" t="str">
        <f t="shared" si="126"/>
        <v/>
      </c>
      <c r="K412" s="407" t="str">
        <f t="shared" si="133"/>
        <v/>
      </c>
      <c r="L412" s="407"/>
      <c r="M412" s="281"/>
      <c r="N412" s="366"/>
      <c r="O412" s="367" t="str">
        <f t="shared" si="127"/>
        <v/>
      </c>
      <c r="P412" s="366"/>
      <c r="Q412" s="395" t="str">
        <f t="shared" si="128"/>
        <v/>
      </c>
      <c r="R412" s="366"/>
      <c r="S412" s="396" t="str">
        <f t="shared" si="129"/>
        <v/>
      </c>
      <c r="T412" s="397">
        <f ca="1">SUMIF($N$8:S$9,"QUANT.",N412:S412)</f>
        <v>0</v>
      </c>
      <c r="U412" s="398">
        <f ca="1" t="shared" si="134"/>
        <v>0</v>
      </c>
      <c r="V412" s="399" t="str">
        <f ca="1" t="shared" ref="V412:V475" si="136">IF(B412&lt;&gt;"",IF(U412=0,"MEDIR",IF(K412-U412=0,"OK",IF(K412-U412&gt;0,"MEDIR","ALERTA!"))),"")</f>
        <v/>
      </c>
      <c r="W412" s="400">
        <f ca="1" t="shared" si="130"/>
        <v>0</v>
      </c>
      <c r="X412" s="400" t="e">
        <f ca="1" t="shared" si="131"/>
        <v>#VALUE!</v>
      </c>
      <c r="Y412" s="281"/>
      <c r="Z412" s="281"/>
      <c r="AA412" s="281"/>
      <c r="AB412" s="281"/>
      <c r="AC412" s="281"/>
      <c r="AD412" s="281"/>
      <c r="AE412" s="281"/>
      <c r="AF412" s="281"/>
      <c r="AG412" s="281"/>
      <c r="AH412" s="281"/>
      <c r="AI412" s="281"/>
      <c r="AJ412" s="283">
        <f t="shared" si="132"/>
        <v>0</v>
      </c>
      <c r="AK412" s="283">
        <v>0</v>
      </c>
    </row>
    <row r="413" s="232" customFormat="1" spans="1:37">
      <c r="A413" s="402"/>
      <c r="B413" s="403"/>
      <c r="C413" s="404" t="str">
        <f>IF($B413="","",IFERROR(VLOOKUP($B413,#REF!,2,0),IFERROR(VLOOKUP($B413,#REF!,2,0),"")))</f>
        <v/>
      </c>
      <c r="D413" s="405" t="str">
        <f>IF($B413="","",IFERROR(VLOOKUP($B413,#REF!,3,0),IFERROR(VLOOKUP($B413,#REF!,3,0),"")))</f>
        <v/>
      </c>
      <c r="E413" s="406"/>
      <c r="F413" s="407" t="str">
        <f>IF($B413="","",IFERROR(VLOOKUP($B413,#REF!,4,0),IFERROR(VLOOKUP($B413,#REF!,6,0),"")))</f>
        <v/>
      </c>
      <c r="G413" s="407" t="str">
        <f>IF($B413="","",IFERROR(VLOOKUP($B413,#REF!,5,0),IFERROR(VLOOKUP($B413,#REF!,7,0),"")))</f>
        <v/>
      </c>
      <c r="H413" s="407" t="str">
        <f t="shared" si="135"/>
        <v/>
      </c>
      <c r="I413" s="407" t="str">
        <f t="shared" ref="I413:I476" si="137">IF(E413="","",TRUNC((E413*F413),2))</f>
        <v/>
      </c>
      <c r="J413" s="407" t="str">
        <f t="shared" ref="J413:J476" si="138">IF(E413="","",TRUNC((E413*G413),2))</f>
        <v/>
      </c>
      <c r="K413" s="407" t="str">
        <f t="shared" si="133"/>
        <v/>
      </c>
      <c r="L413" s="407"/>
      <c r="M413" s="281"/>
      <c r="N413" s="366"/>
      <c r="O413" s="367" t="str">
        <f t="shared" ref="O413:O476" si="139">IF(OR(N413="",$K413=""),"",(N413/$E413)*$K413)</f>
        <v/>
      </c>
      <c r="P413" s="366"/>
      <c r="Q413" s="395" t="str">
        <f t="shared" ref="Q413:Q476" si="140">IF(OR(P413="",$K413=""),"",(P413/$E413)*$K413)</f>
        <v/>
      </c>
      <c r="R413" s="366"/>
      <c r="S413" s="396" t="str">
        <f t="shared" ref="S413:S476" si="141">IF(OR(R413="",$K413=""),"",(R413/$E413)*$K413)</f>
        <v/>
      </c>
      <c r="T413" s="397">
        <f ca="1">SUMIF($N$8:S$9,"QUANT.",N413:S413)</f>
        <v>0</v>
      </c>
      <c r="U413" s="398">
        <f ca="1" t="shared" si="134"/>
        <v>0</v>
      </c>
      <c r="V413" s="399" t="str">
        <f ca="1" t="shared" si="136"/>
        <v/>
      </c>
      <c r="W413" s="400">
        <f ca="1" t="shared" ref="W413:W476" si="142">IF(T413="",0,E413-T413)</f>
        <v>0</v>
      </c>
      <c r="X413" s="400" t="e">
        <f ca="1" t="shared" ref="X413:X476" si="143">IF(U413="",0,K413-U413)</f>
        <v>#VALUE!</v>
      </c>
      <c r="Y413" s="281"/>
      <c r="Z413" s="281"/>
      <c r="AA413" s="281"/>
      <c r="AB413" s="281"/>
      <c r="AC413" s="281"/>
      <c r="AD413" s="281"/>
      <c r="AE413" s="281"/>
      <c r="AF413" s="281"/>
      <c r="AG413" s="281"/>
      <c r="AH413" s="281"/>
      <c r="AI413" s="281"/>
      <c r="AJ413" s="283">
        <f t="shared" si="132"/>
        <v>0</v>
      </c>
      <c r="AK413" s="283">
        <v>0</v>
      </c>
    </row>
    <row r="414" s="232" customFormat="1" spans="1:37">
      <c r="A414" s="402"/>
      <c r="B414" s="403"/>
      <c r="C414" s="404" t="str">
        <f>IF($B414="","",IFERROR(VLOOKUP($B414,#REF!,2,0),IFERROR(VLOOKUP($B414,#REF!,2,0),"")))</f>
        <v/>
      </c>
      <c r="D414" s="405" t="str">
        <f>IF($B414="","",IFERROR(VLOOKUP($B414,#REF!,3,0),IFERROR(VLOOKUP($B414,#REF!,3,0),"")))</f>
        <v/>
      </c>
      <c r="E414" s="406"/>
      <c r="F414" s="407" t="str">
        <f>IF($B414="","",IFERROR(VLOOKUP($B414,#REF!,4,0),IFERROR(VLOOKUP($B414,#REF!,6,0),"")))</f>
        <v/>
      </c>
      <c r="G414" s="407" t="str">
        <f>IF($B414="","",IFERROR(VLOOKUP($B414,#REF!,5,0),IFERROR(VLOOKUP($B414,#REF!,7,0),"")))</f>
        <v/>
      </c>
      <c r="H414" s="407" t="str">
        <f t="shared" si="135"/>
        <v/>
      </c>
      <c r="I414" s="407" t="str">
        <f t="shared" si="137"/>
        <v/>
      </c>
      <c r="J414" s="407" t="str">
        <f t="shared" si="138"/>
        <v/>
      </c>
      <c r="K414" s="407" t="str">
        <f t="shared" si="133"/>
        <v/>
      </c>
      <c r="L414" s="407"/>
      <c r="M414" s="281"/>
      <c r="N414" s="366"/>
      <c r="O414" s="367" t="str">
        <f t="shared" si="139"/>
        <v/>
      </c>
      <c r="P414" s="366"/>
      <c r="Q414" s="395" t="str">
        <f t="shared" si="140"/>
        <v/>
      </c>
      <c r="R414" s="366"/>
      <c r="S414" s="396" t="str">
        <f t="shared" si="141"/>
        <v/>
      </c>
      <c r="T414" s="397">
        <f ca="1">SUMIF($N$8:S$9,"QUANT.",N414:S414)</f>
        <v>0</v>
      </c>
      <c r="U414" s="398">
        <f ca="1" t="shared" si="134"/>
        <v>0</v>
      </c>
      <c r="V414" s="399" t="str">
        <f ca="1" t="shared" si="136"/>
        <v/>
      </c>
      <c r="W414" s="400">
        <f ca="1" t="shared" si="142"/>
        <v>0</v>
      </c>
      <c r="X414" s="400" t="e">
        <f ca="1" t="shared" si="143"/>
        <v>#VALUE!</v>
      </c>
      <c r="Y414" s="281"/>
      <c r="Z414" s="281"/>
      <c r="AA414" s="281"/>
      <c r="AB414" s="281"/>
      <c r="AC414" s="281"/>
      <c r="AD414" s="281"/>
      <c r="AE414" s="281"/>
      <c r="AF414" s="281"/>
      <c r="AG414" s="281"/>
      <c r="AH414" s="281"/>
      <c r="AI414" s="281"/>
      <c r="AJ414" s="283">
        <f t="shared" si="132"/>
        <v>0</v>
      </c>
      <c r="AK414" s="283">
        <v>0</v>
      </c>
    </row>
    <row r="415" s="232" customFormat="1" spans="1:37">
      <c r="A415" s="402"/>
      <c r="B415" s="403"/>
      <c r="C415" s="404" t="str">
        <f>IF($B415="","",IFERROR(VLOOKUP($B415,#REF!,2,0),IFERROR(VLOOKUP($B415,#REF!,2,0),"")))</f>
        <v/>
      </c>
      <c r="D415" s="405" t="str">
        <f>IF($B415="","",IFERROR(VLOOKUP($B415,#REF!,3,0),IFERROR(VLOOKUP($B415,#REF!,3,0),"")))</f>
        <v/>
      </c>
      <c r="E415" s="406"/>
      <c r="F415" s="407" t="str">
        <f>IF($B415="","",IFERROR(VLOOKUP($B415,#REF!,4,0),IFERROR(VLOOKUP($B415,#REF!,6,0),"")))</f>
        <v/>
      </c>
      <c r="G415" s="407" t="str">
        <f>IF($B415="","",IFERROR(VLOOKUP($B415,#REF!,5,0),IFERROR(VLOOKUP($B415,#REF!,7,0),"")))</f>
        <v/>
      </c>
      <c r="H415" s="407" t="str">
        <f t="shared" si="135"/>
        <v/>
      </c>
      <c r="I415" s="407" t="str">
        <f t="shared" si="137"/>
        <v/>
      </c>
      <c r="J415" s="407" t="str">
        <f t="shared" si="138"/>
        <v/>
      </c>
      <c r="K415" s="407" t="str">
        <f t="shared" si="133"/>
        <v/>
      </c>
      <c r="L415" s="407"/>
      <c r="M415" s="281"/>
      <c r="N415" s="366"/>
      <c r="O415" s="367" t="str">
        <f t="shared" si="139"/>
        <v/>
      </c>
      <c r="P415" s="366"/>
      <c r="Q415" s="395" t="str">
        <f t="shared" si="140"/>
        <v/>
      </c>
      <c r="R415" s="366"/>
      <c r="S415" s="396" t="str">
        <f t="shared" si="141"/>
        <v/>
      </c>
      <c r="T415" s="397">
        <f ca="1">SUMIF($N$8:S$9,"QUANT.",N415:S415)</f>
        <v>0</v>
      </c>
      <c r="U415" s="398">
        <f ca="1" t="shared" si="134"/>
        <v>0</v>
      </c>
      <c r="V415" s="399" t="str">
        <f ca="1" t="shared" si="136"/>
        <v/>
      </c>
      <c r="W415" s="400">
        <f ca="1" t="shared" si="142"/>
        <v>0</v>
      </c>
      <c r="X415" s="400" t="e">
        <f ca="1" t="shared" si="143"/>
        <v>#VALUE!</v>
      </c>
      <c r="Y415" s="281"/>
      <c r="Z415" s="281"/>
      <c r="AA415" s="281"/>
      <c r="AB415" s="281"/>
      <c r="AC415" s="281"/>
      <c r="AD415" s="281"/>
      <c r="AE415" s="281"/>
      <c r="AF415" s="281"/>
      <c r="AG415" s="281"/>
      <c r="AH415" s="281"/>
      <c r="AI415" s="281"/>
      <c r="AJ415" s="283">
        <f t="shared" si="132"/>
        <v>0</v>
      </c>
      <c r="AK415" s="283">
        <v>0</v>
      </c>
    </row>
    <row r="416" s="232" customFormat="1" spans="1:37">
      <c r="A416" s="402"/>
      <c r="B416" s="403"/>
      <c r="C416" s="404" t="str">
        <f>IF($B416="","",IFERROR(VLOOKUP($B416,#REF!,2,0),IFERROR(VLOOKUP($B416,#REF!,2,0),"")))</f>
        <v/>
      </c>
      <c r="D416" s="405" t="str">
        <f>IF($B416="","",IFERROR(VLOOKUP($B416,#REF!,3,0),IFERROR(VLOOKUP($B416,#REF!,3,0),"")))</f>
        <v/>
      </c>
      <c r="E416" s="406"/>
      <c r="F416" s="407" t="str">
        <f>IF($B416="","",IFERROR(VLOOKUP($B416,#REF!,4,0),IFERROR(VLOOKUP($B416,#REF!,6,0),"")))</f>
        <v/>
      </c>
      <c r="G416" s="407" t="str">
        <f>IF($B416="","",IFERROR(VLOOKUP($B416,#REF!,5,0),IFERROR(VLOOKUP($B416,#REF!,7,0),"")))</f>
        <v/>
      </c>
      <c r="H416" s="407" t="str">
        <f t="shared" si="135"/>
        <v/>
      </c>
      <c r="I416" s="407" t="str">
        <f t="shared" si="137"/>
        <v/>
      </c>
      <c r="J416" s="407" t="str">
        <f t="shared" si="138"/>
        <v/>
      </c>
      <c r="K416" s="407" t="str">
        <f t="shared" si="133"/>
        <v/>
      </c>
      <c r="L416" s="407"/>
      <c r="M416" s="281"/>
      <c r="N416" s="366"/>
      <c r="O416" s="367" t="str">
        <f t="shared" si="139"/>
        <v/>
      </c>
      <c r="P416" s="366"/>
      <c r="Q416" s="395" t="str">
        <f t="shared" si="140"/>
        <v/>
      </c>
      <c r="R416" s="366"/>
      <c r="S416" s="396" t="str">
        <f t="shared" si="141"/>
        <v/>
      </c>
      <c r="T416" s="397">
        <f ca="1">SUMIF($N$8:S$9,"QUANT.",N416:S416)</f>
        <v>0</v>
      </c>
      <c r="U416" s="398">
        <f ca="1" t="shared" si="134"/>
        <v>0</v>
      </c>
      <c r="V416" s="399" t="str">
        <f ca="1" t="shared" si="136"/>
        <v/>
      </c>
      <c r="W416" s="400">
        <f ca="1" t="shared" si="142"/>
        <v>0</v>
      </c>
      <c r="X416" s="400" t="e">
        <f ca="1" t="shared" si="143"/>
        <v>#VALUE!</v>
      </c>
      <c r="Y416" s="281"/>
      <c r="Z416" s="281"/>
      <c r="AA416" s="281"/>
      <c r="AB416" s="281"/>
      <c r="AC416" s="281"/>
      <c r="AD416" s="281"/>
      <c r="AE416" s="281"/>
      <c r="AF416" s="281"/>
      <c r="AG416" s="281"/>
      <c r="AH416" s="281"/>
      <c r="AI416" s="281"/>
      <c r="AJ416" s="283">
        <f t="shared" si="132"/>
        <v>0</v>
      </c>
      <c r="AK416" s="283">
        <v>0</v>
      </c>
    </row>
    <row r="417" s="232" customFormat="1" spans="1:37">
      <c r="A417" s="402"/>
      <c r="B417" s="403"/>
      <c r="C417" s="404" t="str">
        <f>IF($B417="","",IFERROR(VLOOKUP($B417,#REF!,2,0),IFERROR(VLOOKUP($B417,#REF!,2,0),"")))</f>
        <v/>
      </c>
      <c r="D417" s="405" t="str">
        <f>IF($B417="","",IFERROR(VLOOKUP($B417,#REF!,3,0),IFERROR(VLOOKUP($B417,#REF!,3,0),"")))</f>
        <v/>
      </c>
      <c r="E417" s="406"/>
      <c r="F417" s="407" t="str">
        <f>IF($B417="","",IFERROR(VLOOKUP($B417,#REF!,4,0),IFERROR(VLOOKUP($B417,#REF!,6,0),"")))</f>
        <v/>
      </c>
      <c r="G417" s="407" t="str">
        <f>IF($B417="","",IFERROR(VLOOKUP($B417,#REF!,5,0),IFERROR(VLOOKUP($B417,#REF!,7,0),"")))</f>
        <v/>
      </c>
      <c r="H417" s="407" t="str">
        <f t="shared" si="135"/>
        <v/>
      </c>
      <c r="I417" s="407" t="str">
        <f t="shared" si="137"/>
        <v/>
      </c>
      <c r="J417" s="407" t="str">
        <f t="shared" si="138"/>
        <v/>
      </c>
      <c r="K417" s="407" t="str">
        <f t="shared" si="133"/>
        <v/>
      </c>
      <c r="L417" s="407"/>
      <c r="M417" s="281"/>
      <c r="N417" s="366"/>
      <c r="O417" s="367" t="str">
        <f t="shared" si="139"/>
        <v/>
      </c>
      <c r="P417" s="366"/>
      <c r="Q417" s="395" t="str">
        <f t="shared" si="140"/>
        <v/>
      </c>
      <c r="R417" s="366"/>
      <c r="S417" s="396" t="str">
        <f t="shared" si="141"/>
        <v/>
      </c>
      <c r="T417" s="397">
        <f ca="1">SUMIF($N$8:S$9,"QUANT.",N417:S417)</f>
        <v>0</v>
      </c>
      <c r="U417" s="398">
        <f ca="1" t="shared" si="134"/>
        <v>0</v>
      </c>
      <c r="V417" s="399" t="str">
        <f ca="1" t="shared" si="136"/>
        <v/>
      </c>
      <c r="W417" s="400">
        <f ca="1" t="shared" si="142"/>
        <v>0</v>
      </c>
      <c r="X417" s="400" t="e">
        <f ca="1" t="shared" si="143"/>
        <v>#VALUE!</v>
      </c>
      <c r="Y417" s="281"/>
      <c r="Z417" s="281"/>
      <c r="AA417" s="281"/>
      <c r="AB417" s="281"/>
      <c r="AC417" s="281"/>
      <c r="AD417" s="281"/>
      <c r="AE417" s="281"/>
      <c r="AF417" s="281"/>
      <c r="AG417" s="281"/>
      <c r="AH417" s="281"/>
      <c r="AI417" s="281"/>
      <c r="AJ417" s="283">
        <f t="shared" si="132"/>
        <v>0</v>
      </c>
      <c r="AK417" s="283">
        <v>0</v>
      </c>
    </row>
    <row r="418" s="232" customFormat="1" spans="1:37">
      <c r="A418" s="402"/>
      <c r="B418" s="403"/>
      <c r="C418" s="404" t="str">
        <f>IF($B418="","",IFERROR(VLOOKUP($B418,#REF!,2,0),IFERROR(VLOOKUP($B418,#REF!,2,0),"")))</f>
        <v/>
      </c>
      <c r="D418" s="405" t="str">
        <f>IF($B418="","",IFERROR(VLOOKUP($B418,#REF!,3,0),IFERROR(VLOOKUP($B418,#REF!,3,0),"")))</f>
        <v/>
      </c>
      <c r="E418" s="406"/>
      <c r="F418" s="407" t="str">
        <f>IF($B418="","",IFERROR(VLOOKUP($B418,#REF!,4,0),IFERROR(VLOOKUP($B418,#REF!,6,0),"")))</f>
        <v/>
      </c>
      <c r="G418" s="407" t="str">
        <f>IF($B418="","",IFERROR(VLOOKUP($B418,#REF!,5,0),IFERROR(VLOOKUP($B418,#REF!,7,0),"")))</f>
        <v/>
      </c>
      <c r="H418" s="407" t="str">
        <f t="shared" si="135"/>
        <v/>
      </c>
      <c r="I418" s="407" t="str">
        <f t="shared" si="137"/>
        <v/>
      </c>
      <c r="J418" s="407" t="str">
        <f t="shared" si="138"/>
        <v/>
      </c>
      <c r="K418" s="407" t="str">
        <f t="shared" si="133"/>
        <v/>
      </c>
      <c r="L418" s="407"/>
      <c r="M418" s="281"/>
      <c r="N418" s="366"/>
      <c r="O418" s="367" t="str">
        <f t="shared" si="139"/>
        <v/>
      </c>
      <c r="P418" s="366"/>
      <c r="Q418" s="395" t="str">
        <f t="shared" si="140"/>
        <v/>
      </c>
      <c r="R418" s="366"/>
      <c r="S418" s="396" t="str">
        <f t="shared" si="141"/>
        <v/>
      </c>
      <c r="T418" s="397">
        <f ca="1">SUMIF($N$8:S$9,"QUANT.",N418:S418)</f>
        <v>0</v>
      </c>
      <c r="U418" s="398">
        <f ca="1" t="shared" si="134"/>
        <v>0</v>
      </c>
      <c r="V418" s="399" t="str">
        <f ca="1" t="shared" si="136"/>
        <v/>
      </c>
      <c r="W418" s="400">
        <f ca="1" t="shared" si="142"/>
        <v>0</v>
      </c>
      <c r="X418" s="400" t="e">
        <f ca="1" t="shared" si="143"/>
        <v>#VALUE!</v>
      </c>
      <c r="Y418" s="281"/>
      <c r="Z418" s="281"/>
      <c r="AA418" s="281"/>
      <c r="AB418" s="281"/>
      <c r="AC418" s="281"/>
      <c r="AD418" s="281"/>
      <c r="AE418" s="281"/>
      <c r="AF418" s="281"/>
      <c r="AG418" s="281"/>
      <c r="AH418" s="281"/>
      <c r="AI418" s="281"/>
      <c r="AJ418" s="283">
        <f t="shared" si="132"/>
        <v>0</v>
      </c>
      <c r="AK418" s="283">
        <v>0</v>
      </c>
    </row>
    <row r="419" s="232" customFormat="1" spans="1:37">
      <c r="A419" s="402"/>
      <c r="B419" s="403"/>
      <c r="C419" s="404" t="str">
        <f>IF($B419="","",IFERROR(VLOOKUP($B419,#REF!,2,0),IFERROR(VLOOKUP($B419,#REF!,2,0),"")))</f>
        <v/>
      </c>
      <c r="D419" s="405" t="str">
        <f>IF($B419="","",IFERROR(VLOOKUP($B419,#REF!,3,0),IFERROR(VLOOKUP($B419,#REF!,3,0),"")))</f>
        <v/>
      </c>
      <c r="E419" s="406"/>
      <c r="F419" s="407" t="str">
        <f>IF($B419="","",IFERROR(VLOOKUP($B419,#REF!,4,0),IFERROR(VLOOKUP($B419,#REF!,6,0),"")))</f>
        <v/>
      </c>
      <c r="G419" s="407" t="str">
        <f>IF($B419="","",IFERROR(VLOOKUP($B419,#REF!,5,0),IFERROR(VLOOKUP($B419,#REF!,7,0),"")))</f>
        <v/>
      </c>
      <c r="H419" s="407" t="str">
        <f t="shared" si="135"/>
        <v/>
      </c>
      <c r="I419" s="407" t="str">
        <f t="shared" si="137"/>
        <v/>
      </c>
      <c r="J419" s="407" t="str">
        <f t="shared" si="138"/>
        <v/>
      </c>
      <c r="K419" s="407" t="str">
        <f t="shared" si="133"/>
        <v/>
      </c>
      <c r="L419" s="407"/>
      <c r="M419" s="281"/>
      <c r="N419" s="366"/>
      <c r="O419" s="367" t="str">
        <f t="shared" si="139"/>
        <v/>
      </c>
      <c r="P419" s="366"/>
      <c r="Q419" s="395" t="str">
        <f t="shared" si="140"/>
        <v/>
      </c>
      <c r="R419" s="366"/>
      <c r="S419" s="396" t="str">
        <f t="shared" si="141"/>
        <v/>
      </c>
      <c r="T419" s="397">
        <f ca="1">SUMIF($N$8:S$9,"QUANT.",N419:S419)</f>
        <v>0</v>
      </c>
      <c r="U419" s="398">
        <f ca="1" t="shared" si="134"/>
        <v>0</v>
      </c>
      <c r="V419" s="399" t="str">
        <f ca="1" t="shared" si="136"/>
        <v/>
      </c>
      <c r="W419" s="400">
        <f ca="1" t="shared" si="142"/>
        <v>0</v>
      </c>
      <c r="X419" s="400" t="e">
        <f ca="1" t="shared" si="143"/>
        <v>#VALUE!</v>
      </c>
      <c r="Y419" s="281"/>
      <c r="Z419" s="281"/>
      <c r="AA419" s="281"/>
      <c r="AB419" s="281"/>
      <c r="AC419" s="281"/>
      <c r="AD419" s="281"/>
      <c r="AE419" s="281"/>
      <c r="AF419" s="281"/>
      <c r="AG419" s="281"/>
      <c r="AH419" s="281"/>
      <c r="AI419" s="281"/>
      <c r="AJ419" s="283">
        <f t="shared" si="132"/>
        <v>0</v>
      </c>
      <c r="AK419" s="283">
        <v>0</v>
      </c>
    </row>
    <row r="420" s="232" customFormat="1" spans="1:37">
      <c r="A420" s="402"/>
      <c r="B420" s="403"/>
      <c r="C420" s="404" t="str">
        <f>IF($B420="","",IFERROR(VLOOKUP($B420,#REF!,2,0),IFERROR(VLOOKUP($B420,#REF!,2,0),"")))</f>
        <v/>
      </c>
      <c r="D420" s="405" t="str">
        <f>IF($B420="","",IFERROR(VLOOKUP($B420,#REF!,3,0),IFERROR(VLOOKUP($B420,#REF!,3,0),"")))</f>
        <v/>
      </c>
      <c r="E420" s="406"/>
      <c r="F420" s="407" t="str">
        <f>IF($B420="","",IFERROR(VLOOKUP($B420,#REF!,4,0),IFERROR(VLOOKUP($B420,#REF!,6,0),"")))</f>
        <v/>
      </c>
      <c r="G420" s="407" t="str">
        <f>IF($B420="","",IFERROR(VLOOKUP($B420,#REF!,5,0),IFERROR(VLOOKUP($B420,#REF!,7,0),"")))</f>
        <v/>
      </c>
      <c r="H420" s="407" t="str">
        <f t="shared" si="135"/>
        <v/>
      </c>
      <c r="I420" s="407" t="str">
        <f t="shared" si="137"/>
        <v/>
      </c>
      <c r="J420" s="407" t="str">
        <f t="shared" si="138"/>
        <v/>
      </c>
      <c r="K420" s="407" t="str">
        <f t="shared" si="133"/>
        <v/>
      </c>
      <c r="L420" s="407"/>
      <c r="M420" s="281"/>
      <c r="N420" s="366"/>
      <c r="O420" s="367" t="str">
        <f t="shared" si="139"/>
        <v/>
      </c>
      <c r="P420" s="366"/>
      <c r="Q420" s="395" t="str">
        <f t="shared" si="140"/>
        <v/>
      </c>
      <c r="R420" s="366"/>
      <c r="S420" s="396" t="str">
        <f t="shared" si="141"/>
        <v/>
      </c>
      <c r="T420" s="397">
        <f ca="1">SUMIF($N$8:S$9,"QUANT.",N420:S420)</f>
        <v>0</v>
      </c>
      <c r="U420" s="398">
        <f ca="1" t="shared" si="134"/>
        <v>0</v>
      </c>
      <c r="V420" s="399" t="str">
        <f ca="1" t="shared" si="136"/>
        <v/>
      </c>
      <c r="W420" s="400">
        <f ca="1" t="shared" si="142"/>
        <v>0</v>
      </c>
      <c r="X420" s="400" t="e">
        <f ca="1" t="shared" si="143"/>
        <v>#VALUE!</v>
      </c>
      <c r="Y420" s="281"/>
      <c r="Z420" s="281"/>
      <c r="AA420" s="281"/>
      <c r="AB420" s="281"/>
      <c r="AC420" s="281"/>
      <c r="AD420" s="281"/>
      <c r="AE420" s="281"/>
      <c r="AF420" s="281"/>
      <c r="AG420" s="281"/>
      <c r="AH420" s="281"/>
      <c r="AI420" s="281"/>
      <c r="AJ420" s="283">
        <f t="shared" si="132"/>
        <v>0</v>
      </c>
      <c r="AK420" s="283">
        <v>0</v>
      </c>
    </row>
    <row r="421" s="232" customFormat="1" spans="1:37">
      <c r="A421" s="402"/>
      <c r="B421" s="403"/>
      <c r="C421" s="404" t="str">
        <f>IF($B421="","",IFERROR(VLOOKUP($B421,#REF!,2,0),IFERROR(VLOOKUP($B421,#REF!,2,0),"")))</f>
        <v/>
      </c>
      <c r="D421" s="405" t="str">
        <f>IF($B421="","",IFERROR(VLOOKUP($B421,#REF!,3,0),IFERROR(VLOOKUP($B421,#REF!,3,0),"")))</f>
        <v/>
      </c>
      <c r="E421" s="406"/>
      <c r="F421" s="407" t="str">
        <f>IF($B421="","",IFERROR(VLOOKUP($B421,#REF!,4,0),IFERROR(VLOOKUP($B421,#REF!,6,0),"")))</f>
        <v/>
      </c>
      <c r="G421" s="407" t="str">
        <f>IF($B421="","",IFERROR(VLOOKUP($B421,#REF!,5,0),IFERROR(VLOOKUP($B421,#REF!,7,0),"")))</f>
        <v/>
      </c>
      <c r="H421" s="407" t="str">
        <f t="shared" si="135"/>
        <v/>
      </c>
      <c r="I421" s="407" t="str">
        <f t="shared" si="137"/>
        <v/>
      </c>
      <c r="J421" s="407" t="str">
        <f t="shared" si="138"/>
        <v/>
      </c>
      <c r="K421" s="407" t="str">
        <f t="shared" si="133"/>
        <v/>
      </c>
      <c r="L421" s="407"/>
      <c r="M421" s="281"/>
      <c r="N421" s="366"/>
      <c r="O421" s="367" t="str">
        <f t="shared" si="139"/>
        <v/>
      </c>
      <c r="P421" s="366"/>
      <c r="Q421" s="395" t="str">
        <f t="shared" si="140"/>
        <v/>
      </c>
      <c r="R421" s="366"/>
      <c r="S421" s="396" t="str">
        <f t="shared" si="141"/>
        <v/>
      </c>
      <c r="T421" s="397">
        <f ca="1">SUMIF($N$8:S$9,"QUANT.",N421:S421)</f>
        <v>0</v>
      </c>
      <c r="U421" s="398">
        <f ca="1" t="shared" si="134"/>
        <v>0</v>
      </c>
      <c r="V421" s="399" t="str">
        <f ca="1" t="shared" si="136"/>
        <v/>
      </c>
      <c r="W421" s="400">
        <f ca="1" t="shared" si="142"/>
        <v>0</v>
      </c>
      <c r="X421" s="400" t="e">
        <f ca="1" t="shared" si="143"/>
        <v>#VALUE!</v>
      </c>
      <c r="Y421" s="281"/>
      <c r="Z421" s="281"/>
      <c r="AA421" s="281"/>
      <c r="AB421" s="281"/>
      <c r="AC421" s="281"/>
      <c r="AD421" s="281"/>
      <c r="AE421" s="281"/>
      <c r="AF421" s="281"/>
      <c r="AG421" s="281"/>
      <c r="AH421" s="281"/>
      <c r="AI421" s="281"/>
      <c r="AJ421" s="283">
        <f t="shared" si="132"/>
        <v>0</v>
      </c>
      <c r="AK421" s="283">
        <v>0</v>
      </c>
    </row>
    <row r="422" s="232" customFormat="1" spans="1:37">
      <c r="A422" s="402"/>
      <c r="B422" s="403"/>
      <c r="C422" s="404" t="str">
        <f>IF($B422="","",IFERROR(VLOOKUP($B422,#REF!,2,0),IFERROR(VLOOKUP($B422,#REF!,2,0),"")))</f>
        <v/>
      </c>
      <c r="D422" s="405" t="str">
        <f>IF($B422="","",IFERROR(VLOOKUP($B422,#REF!,3,0),IFERROR(VLOOKUP($B422,#REF!,3,0),"")))</f>
        <v/>
      </c>
      <c r="E422" s="406"/>
      <c r="F422" s="407" t="str">
        <f>IF($B422="","",IFERROR(VLOOKUP($B422,#REF!,4,0),IFERROR(VLOOKUP($B422,#REF!,6,0),"")))</f>
        <v/>
      </c>
      <c r="G422" s="407" t="str">
        <f>IF($B422="","",IFERROR(VLOOKUP($B422,#REF!,5,0),IFERROR(VLOOKUP($B422,#REF!,7,0),"")))</f>
        <v/>
      </c>
      <c r="H422" s="407" t="str">
        <f t="shared" si="135"/>
        <v/>
      </c>
      <c r="I422" s="407" t="str">
        <f t="shared" si="137"/>
        <v/>
      </c>
      <c r="J422" s="407" t="str">
        <f t="shared" si="138"/>
        <v/>
      </c>
      <c r="K422" s="407" t="str">
        <f t="shared" si="133"/>
        <v/>
      </c>
      <c r="L422" s="407"/>
      <c r="M422" s="281"/>
      <c r="N422" s="366"/>
      <c r="O422" s="367" t="str">
        <f t="shared" si="139"/>
        <v/>
      </c>
      <c r="P422" s="366"/>
      <c r="Q422" s="395" t="str">
        <f t="shared" si="140"/>
        <v/>
      </c>
      <c r="R422" s="366"/>
      <c r="S422" s="396" t="str">
        <f t="shared" si="141"/>
        <v/>
      </c>
      <c r="T422" s="397">
        <f ca="1">SUMIF($N$8:S$9,"QUANT.",N422:S422)</f>
        <v>0</v>
      </c>
      <c r="U422" s="398">
        <f ca="1" t="shared" si="134"/>
        <v>0</v>
      </c>
      <c r="V422" s="399" t="str">
        <f ca="1" t="shared" si="136"/>
        <v/>
      </c>
      <c r="W422" s="400">
        <f ca="1" t="shared" si="142"/>
        <v>0</v>
      </c>
      <c r="X422" s="400" t="e">
        <f ca="1" t="shared" si="143"/>
        <v>#VALUE!</v>
      </c>
      <c r="Y422" s="281"/>
      <c r="Z422" s="281"/>
      <c r="AA422" s="281"/>
      <c r="AB422" s="281"/>
      <c r="AC422" s="281"/>
      <c r="AD422" s="281"/>
      <c r="AE422" s="281"/>
      <c r="AF422" s="281"/>
      <c r="AG422" s="281"/>
      <c r="AH422" s="281"/>
      <c r="AI422" s="281"/>
      <c r="AJ422" s="283">
        <f t="shared" si="132"/>
        <v>0</v>
      </c>
      <c r="AK422" s="283">
        <v>0</v>
      </c>
    </row>
    <row r="423" s="232" customFormat="1" spans="1:37">
      <c r="A423" s="402"/>
      <c r="B423" s="403"/>
      <c r="C423" s="404" t="str">
        <f>IF($B423="","",IFERROR(VLOOKUP($B423,#REF!,2,0),IFERROR(VLOOKUP($B423,#REF!,2,0),"")))</f>
        <v/>
      </c>
      <c r="D423" s="405" t="str">
        <f>IF($B423="","",IFERROR(VLOOKUP($B423,#REF!,3,0),IFERROR(VLOOKUP($B423,#REF!,3,0),"")))</f>
        <v/>
      </c>
      <c r="E423" s="406"/>
      <c r="F423" s="407" t="str">
        <f>IF($B423="","",IFERROR(VLOOKUP($B423,#REF!,4,0),IFERROR(VLOOKUP($B423,#REF!,6,0),"")))</f>
        <v/>
      </c>
      <c r="G423" s="407" t="str">
        <f>IF($B423="","",IFERROR(VLOOKUP($B423,#REF!,5,0),IFERROR(VLOOKUP($B423,#REF!,7,0),"")))</f>
        <v/>
      </c>
      <c r="H423" s="407" t="str">
        <f t="shared" si="135"/>
        <v/>
      </c>
      <c r="I423" s="407" t="str">
        <f t="shared" si="137"/>
        <v/>
      </c>
      <c r="J423" s="407" t="str">
        <f t="shared" si="138"/>
        <v/>
      </c>
      <c r="K423" s="407" t="str">
        <f t="shared" si="133"/>
        <v/>
      </c>
      <c r="L423" s="407"/>
      <c r="M423" s="281"/>
      <c r="N423" s="366"/>
      <c r="O423" s="367" t="str">
        <f t="shared" si="139"/>
        <v/>
      </c>
      <c r="P423" s="366"/>
      <c r="Q423" s="395" t="str">
        <f t="shared" si="140"/>
        <v/>
      </c>
      <c r="R423" s="366"/>
      <c r="S423" s="396" t="str">
        <f t="shared" si="141"/>
        <v/>
      </c>
      <c r="T423" s="397">
        <f ca="1">SUMIF($N$8:S$9,"QUANT.",N423:S423)</f>
        <v>0</v>
      </c>
      <c r="U423" s="398">
        <f ca="1" t="shared" si="134"/>
        <v>0</v>
      </c>
      <c r="V423" s="399" t="str">
        <f ca="1" t="shared" si="136"/>
        <v/>
      </c>
      <c r="W423" s="400">
        <f ca="1" t="shared" si="142"/>
        <v>0</v>
      </c>
      <c r="X423" s="400" t="e">
        <f ca="1" t="shared" si="143"/>
        <v>#VALUE!</v>
      </c>
      <c r="Y423" s="281"/>
      <c r="Z423" s="281"/>
      <c r="AA423" s="281"/>
      <c r="AB423" s="281"/>
      <c r="AC423" s="281"/>
      <c r="AD423" s="281"/>
      <c r="AE423" s="281"/>
      <c r="AF423" s="281"/>
      <c r="AG423" s="281"/>
      <c r="AH423" s="281"/>
      <c r="AI423" s="281"/>
      <c r="AJ423" s="283">
        <f t="shared" si="132"/>
        <v>0</v>
      </c>
      <c r="AK423" s="283">
        <v>0</v>
      </c>
    </row>
    <row r="424" s="232" customFormat="1" spans="1:37">
      <c r="A424" s="402"/>
      <c r="B424" s="403"/>
      <c r="C424" s="404" t="str">
        <f>IF($B424="","",IFERROR(VLOOKUP($B424,#REF!,2,0),IFERROR(VLOOKUP($B424,#REF!,2,0),"")))</f>
        <v/>
      </c>
      <c r="D424" s="405" t="str">
        <f>IF($B424="","",IFERROR(VLOOKUP($B424,#REF!,3,0),IFERROR(VLOOKUP($B424,#REF!,3,0),"")))</f>
        <v/>
      </c>
      <c r="E424" s="406"/>
      <c r="F424" s="407" t="str">
        <f>IF($B424="","",IFERROR(VLOOKUP($B424,#REF!,4,0),IFERROR(VLOOKUP($B424,#REF!,6,0),"")))</f>
        <v/>
      </c>
      <c r="G424" s="407" t="str">
        <f>IF($B424="","",IFERROR(VLOOKUP($B424,#REF!,5,0),IFERROR(VLOOKUP($B424,#REF!,7,0),"")))</f>
        <v/>
      </c>
      <c r="H424" s="407" t="str">
        <f t="shared" si="135"/>
        <v/>
      </c>
      <c r="I424" s="407" t="str">
        <f t="shared" si="137"/>
        <v/>
      </c>
      <c r="J424" s="407" t="str">
        <f t="shared" si="138"/>
        <v/>
      </c>
      <c r="K424" s="407" t="str">
        <f t="shared" si="133"/>
        <v/>
      </c>
      <c r="L424" s="407"/>
      <c r="M424" s="281"/>
      <c r="N424" s="366"/>
      <c r="O424" s="367" t="str">
        <f t="shared" si="139"/>
        <v/>
      </c>
      <c r="P424" s="366"/>
      <c r="Q424" s="395" t="str">
        <f t="shared" si="140"/>
        <v/>
      </c>
      <c r="R424" s="366"/>
      <c r="S424" s="396" t="str">
        <f t="shared" si="141"/>
        <v/>
      </c>
      <c r="T424" s="397">
        <f ca="1">SUMIF($N$8:S$9,"QUANT.",N424:S424)</f>
        <v>0</v>
      </c>
      <c r="U424" s="398">
        <f ca="1" t="shared" si="134"/>
        <v>0</v>
      </c>
      <c r="V424" s="399" t="str">
        <f ca="1" t="shared" si="136"/>
        <v/>
      </c>
      <c r="W424" s="400">
        <f ca="1" t="shared" si="142"/>
        <v>0</v>
      </c>
      <c r="X424" s="400" t="e">
        <f ca="1" t="shared" si="143"/>
        <v>#VALUE!</v>
      </c>
      <c r="Y424" s="281"/>
      <c r="Z424" s="281"/>
      <c r="AA424" s="281"/>
      <c r="AB424" s="281"/>
      <c r="AC424" s="281"/>
      <c r="AD424" s="281"/>
      <c r="AE424" s="281"/>
      <c r="AF424" s="281"/>
      <c r="AG424" s="281"/>
      <c r="AH424" s="281"/>
      <c r="AI424" s="281"/>
      <c r="AJ424" s="283">
        <f t="shared" si="132"/>
        <v>0</v>
      </c>
      <c r="AK424" s="283">
        <v>0</v>
      </c>
    </row>
    <row r="425" s="232" customFormat="1" spans="1:37">
      <c r="A425" s="402"/>
      <c r="B425" s="403"/>
      <c r="C425" s="404" t="str">
        <f>IF($B425="","",IFERROR(VLOOKUP($B425,#REF!,2,0),IFERROR(VLOOKUP($B425,#REF!,2,0),"")))</f>
        <v/>
      </c>
      <c r="D425" s="405" t="str">
        <f>IF($B425="","",IFERROR(VLOOKUP($B425,#REF!,3,0),IFERROR(VLOOKUP($B425,#REF!,3,0),"")))</f>
        <v/>
      </c>
      <c r="E425" s="406"/>
      <c r="F425" s="407" t="str">
        <f>IF($B425="","",IFERROR(VLOOKUP($B425,#REF!,4,0),IFERROR(VLOOKUP($B425,#REF!,6,0),"")))</f>
        <v/>
      </c>
      <c r="G425" s="407" t="str">
        <f>IF($B425="","",IFERROR(VLOOKUP($B425,#REF!,5,0),IFERROR(VLOOKUP($B425,#REF!,7,0),"")))</f>
        <v/>
      </c>
      <c r="H425" s="407" t="str">
        <f t="shared" si="135"/>
        <v/>
      </c>
      <c r="I425" s="407" t="str">
        <f t="shared" si="137"/>
        <v/>
      </c>
      <c r="J425" s="407" t="str">
        <f t="shared" si="138"/>
        <v/>
      </c>
      <c r="K425" s="407" t="str">
        <f t="shared" si="133"/>
        <v/>
      </c>
      <c r="L425" s="407"/>
      <c r="M425" s="281"/>
      <c r="N425" s="366"/>
      <c r="O425" s="367" t="str">
        <f t="shared" si="139"/>
        <v/>
      </c>
      <c r="P425" s="366"/>
      <c r="Q425" s="395" t="str">
        <f t="shared" si="140"/>
        <v/>
      </c>
      <c r="R425" s="366"/>
      <c r="S425" s="396" t="str">
        <f t="shared" si="141"/>
        <v/>
      </c>
      <c r="T425" s="397">
        <f ca="1">SUMIF($N$8:S$9,"QUANT.",N425:S425)</f>
        <v>0</v>
      </c>
      <c r="U425" s="398">
        <f ca="1" t="shared" si="134"/>
        <v>0</v>
      </c>
      <c r="V425" s="399" t="str">
        <f ca="1" t="shared" si="136"/>
        <v/>
      </c>
      <c r="W425" s="400">
        <f ca="1" t="shared" si="142"/>
        <v>0</v>
      </c>
      <c r="X425" s="400" t="e">
        <f ca="1" t="shared" si="143"/>
        <v>#VALUE!</v>
      </c>
      <c r="Y425" s="281"/>
      <c r="Z425" s="281"/>
      <c r="AA425" s="281"/>
      <c r="AB425" s="281"/>
      <c r="AC425" s="281"/>
      <c r="AD425" s="281"/>
      <c r="AE425" s="281"/>
      <c r="AF425" s="281"/>
      <c r="AG425" s="281"/>
      <c r="AH425" s="281"/>
      <c r="AI425" s="281"/>
      <c r="AJ425" s="283">
        <f t="shared" si="132"/>
        <v>0</v>
      </c>
      <c r="AK425" s="283">
        <v>0</v>
      </c>
    </row>
    <row r="426" s="232" customFormat="1" spans="1:37">
      <c r="A426" s="402"/>
      <c r="B426" s="403"/>
      <c r="C426" s="404" t="str">
        <f>IF($B426="","",IFERROR(VLOOKUP($B426,#REF!,2,0),IFERROR(VLOOKUP($B426,#REF!,2,0),"")))</f>
        <v/>
      </c>
      <c r="D426" s="405" t="str">
        <f>IF($B426="","",IFERROR(VLOOKUP($B426,#REF!,3,0),IFERROR(VLOOKUP($B426,#REF!,3,0),"")))</f>
        <v/>
      </c>
      <c r="E426" s="406"/>
      <c r="F426" s="407" t="str">
        <f>IF($B426="","",IFERROR(VLOOKUP($B426,#REF!,4,0),IFERROR(VLOOKUP($B426,#REF!,6,0),"")))</f>
        <v/>
      </c>
      <c r="G426" s="407" t="str">
        <f>IF($B426="","",IFERROR(VLOOKUP($B426,#REF!,5,0),IFERROR(VLOOKUP($B426,#REF!,7,0),"")))</f>
        <v/>
      </c>
      <c r="H426" s="407" t="str">
        <f t="shared" si="135"/>
        <v/>
      </c>
      <c r="I426" s="407" t="str">
        <f t="shared" si="137"/>
        <v/>
      </c>
      <c r="J426" s="407" t="str">
        <f t="shared" si="138"/>
        <v/>
      </c>
      <c r="K426" s="407" t="str">
        <f t="shared" si="133"/>
        <v/>
      </c>
      <c r="L426" s="407"/>
      <c r="M426" s="281"/>
      <c r="N426" s="366"/>
      <c r="O426" s="367" t="str">
        <f t="shared" si="139"/>
        <v/>
      </c>
      <c r="P426" s="366"/>
      <c r="Q426" s="395" t="str">
        <f t="shared" si="140"/>
        <v/>
      </c>
      <c r="R426" s="366"/>
      <c r="S426" s="396" t="str">
        <f t="shared" si="141"/>
        <v/>
      </c>
      <c r="T426" s="397">
        <f ca="1">SUMIF($N$8:S$9,"QUANT.",N426:S426)</f>
        <v>0</v>
      </c>
      <c r="U426" s="398">
        <f ca="1" t="shared" si="134"/>
        <v>0</v>
      </c>
      <c r="V426" s="399" t="str">
        <f ca="1" t="shared" si="136"/>
        <v/>
      </c>
      <c r="W426" s="400">
        <f ca="1" t="shared" si="142"/>
        <v>0</v>
      </c>
      <c r="X426" s="400" t="e">
        <f ca="1" t="shared" si="143"/>
        <v>#VALUE!</v>
      </c>
      <c r="Y426" s="281"/>
      <c r="Z426" s="281"/>
      <c r="AA426" s="281"/>
      <c r="AB426" s="281"/>
      <c r="AC426" s="281"/>
      <c r="AD426" s="281"/>
      <c r="AE426" s="281"/>
      <c r="AF426" s="281"/>
      <c r="AG426" s="281"/>
      <c r="AH426" s="281"/>
      <c r="AI426" s="281"/>
      <c r="AJ426" s="283">
        <f t="shared" si="132"/>
        <v>0</v>
      </c>
      <c r="AK426" s="283">
        <v>0</v>
      </c>
    </row>
    <row r="427" s="232" customFormat="1" spans="1:37">
      <c r="A427" s="402"/>
      <c r="B427" s="403"/>
      <c r="C427" s="404" t="str">
        <f>IF($B427="","",IFERROR(VLOOKUP($B427,#REF!,2,0),IFERROR(VLOOKUP($B427,#REF!,2,0),"")))</f>
        <v/>
      </c>
      <c r="D427" s="405" t="str">
        <f>IF($B427="","",IFERROR(VLOOKUP($B427,#REF!,3,0),IFERROR(VLOOKUP($B427,#REF!,3,0),"")))</f>
        <v/>
      </c>
      <c r="E427" s="406"/>
      <c r="F427" s="407" t="str">
        <f>IF($B427="","",IFERROR(VLOOKUP($B427,#REF!,4,0),IFERROR(VLOOKUP($B427,#REF!,6,0),"")))</f>
        <v/>
      </c>
      <c r="G427" s="407" t="str">
        <f>IF($B427="","",IFERROR(VLOOKUP($B427,#REF!,5,0),IFERROR(VLOOKUP($B427,#REF!,7,0),"")))</f>
        <v/>
      </c>
      <c r="H427" s="407" t="str">
        <f t="shared" si="135"/>
        <v/>
      </c>
      <c r="I427" s="407" t="str">
        <f t="shared" si="137"/>
        <v/>
      </c>
      <c r="J427" s="407" t="str">
        <f t="shared" si="138"/>
        <v/>
      </c>
      <c r="K427" s="407" t="str">
        <f t="shared" si="133"/>
        <v/>
      </c>
      <c r="L427" s="407"/>
      <c r="M427" s="281"/>
      <c r="N427" s="366"/>
      <c r="O427" s="367" t="str">
        <f t="shared" si="139"/>
        <v/>
      </c>
      <c r="P427" s="366"/>
      <c r="Q427" s="395" t="str">
        <f t="shared" si="140"/>
        <v/>
      </c>
      <c r="R427" s="366"/>
      <c r="S427" s="396" t="str">
        <f t="shared" si="141"/>
        <v/>
      </c>
      <c r="T427" s="397">
        <f ca="1">SUMIF($N$8:S$9,"QUANT.",N427:S427)</f>
        <v>0</v>
      </c>
      <c r="U427" s="398">
        <f ca="1" t="shared" si="134"/>
        <v>0</v>
      </c>
      <c r="V427" s="399" t="str">
        <f ca="1" t="shared" si="136"/>
        <v/>
      </c>
      <c r="W427" s="400">
        <f ca="1" t="shared" si="142"/>
        <v>0</v>
      </c>
      <c r="X427" s="400" t="e">
        <f ca="1" t="shared" si="143"/>
        <v>#VALUE!</v>
      </c>
      <c r="Y427" s="281"/>
      <c r="Z427" s="281"/>
      <c r="AA427" s="281"/>
      <c r="AB427" s="281"/>
      <c r="AC427" s="281"/>
      <c r="AD427" s="281"/>
      <c r="AE427" s="281"/>
      <c r="AF427" s="281"/>
      <c r="AG427" s="281"/>
      <c r="AH427" s="281"/>
      <c r="AI427" s="281"/>
      <c r="AJ427" s="283">
        <f t="shared" si="132"/>
        <v>0</v>
      </c>
      <c r="AK427" s="283">
        <v>0</v>
      </c>
    </row>
    <row r="428" s="232" customFormat="1" spans="1:37">
      <c r="A428" s="402"/>
      <c r="B428" s="403"/>
      <c r="C428" s="404" t="str">
        <f>IF($B428="","",IFERROR(VLOOKUP($B428,#REF!,2,0),IFERROR(VLOOKUP($B428,#REF!,2,0),"")))</f>
        <v/>
      </c>
      <c r="D428" s="405" t="str">
        <f>IF($B428="","",IFERROR(VLOOKUP($B428,#REF!,3,0),IFERROR(VLOOKUP($B428,#REF!,3,0),"")))</f>
        <v/>
      </c>
      <c r="E428" s="406"/>
      <c r="F428" s="407" t="str">
        <f>IF($B428="","",IFERROR(VLOOKUP($B428,#REF!,4,0),IFERROR(VLOOKUP($B428,#REF!,6,0),"")))</f>
        <v/>
      </c>
      <c r="G428" s="407" t="str">
        <f>IF($B428="","",IFERROR(VLOOKUP($B428,#REF!,5,0),IFERROR(VLOOKUP($B428,#REF!,7,0),"")))</f>
        <v/>
      </c>
      <c r="H428" s="407" t="str">
        <f t="shared" si="135"/>
        <v/>
      </c>
      <c r="I428" s="407" t="str">
        <f t="shared" si="137"/>
        <v/>
      </c>
      <c r="J428" s="407" t="str">
        <f t="shared" si="138"/>
        <v/>
      </c>
      <c r="K428" s="407" t="str">
        <f t="shared" si="133"/>
        <v/>
      </c>
      <c r="L428" s="407"/>
      <c r="M428" s="281"/>
      <c r="N428" s="366"/>
      <c r="O428" s="367" t="str">
        <f t="shared" si="139"/>
        <v/>
      </c>
      <c r="P428" s="366"/>
      <c r="Q428" s="395" t="str">
        <f t="shared" si="140"/>
        <v/>
      </c>
      <c r="R428" s="366"/>
      <c r="S428" s="396" t="str">
        <f t="shared" si="141"/>
        <v/>
      </c>
      <c r="T428" s="397">
        <f ca="1">SUMIF($N$8:S$9,"QUANT.",N428:S428)</f>
        <v>0</v>
      </c>
      <c r="U428" s="398">
        <f ca="1" t="shared" si="134"/>
        <v>0</v>
      </c>
      <c r="V428" s="399" t="str">
        <f ca="1" t="shared" si="136"/>
        <v/>
      </c>
      <c r="W428" s="400">
        <f ca="1" t="shared" si="142"/>
        <v>0</v>
      </c>
      <c r="X428" s="400" t="e">
        <f ca="1" t="shared" si="143"/>
        <v>#VALUE!</v>
      </c>
      <c r="Y428" s="281"/>
      <c r="Z428" s="281"/>
      <c r="AA428" s="281"/>
      <c r="AB428" s="281"/>
      <c r="AC428" s="281"/>
      <c r="AD428" s="281"/>
      <c r="AE428" s="281"/>
      <c r="AF428" s="281"/>
      <c r="AG428" s="281"/>
      <c r="AH428" s="281"/>
      <c r="AI428" s="281"/>
      <c r="AJ428" s="283">
        <f t="shared" si="132"/>
        <v>0</v>
      </c>
      <c r="AK428" s="283">
        <v>0</v>
      </c>
    </row>
    <row r="429" s="232" customFormat="1" spans="1:37">
      <c r="A429" s="402"/>
      <c r="B429" s="403"/>
      <c r="C429" s="404" t="str">
        <f>IF($B429="","",IFERROR(VLOOKUP($B429,#REF!,2,0),IFERROR(VLOOKUP($B429,#REF!,2,0),"")))</f>
        <v/>
      </c>
      <c r="D429" s="405" t="str">
        <f>IF($B429="","",IFERROR(VLOOKUP($B429,#REF!,3,0),IFERROR(VLOOKUP($B429,#REF!,3,0),"")))</f>
        <v/>
      </c>
      <c r="E429" s="406"/>
      <c r="F429" s="407" t="str">
        <f>IF($B429="","",IFERROR(VLOOKUP($B429,#REF!,4,0),IFERROR(VLOOKUP($B429,#REF!,6,0),"")))</f>
        <v/>
      </c>
      <c r="G429" s="407" t="str">
        <f>IF($B429="","",IFERROR(VLOOKUP($B429,#REF!,5,0),IFERROR(VLOOKUP($B429,#REF!,7,0),"")))</f>
        <v/>
      </c>
      <c r="H429" s="407" t="str">
        <f t="shared" si="135"/>
        <v/>
      </c>
      <c r="I429" s="407" t="str">
        <f t="shared" si="137"/>
        <v/>
      </c>
      <c r="J429" s="407" t="str">
        <f t="shared" si="138"/>
        <v/>
      </c>
      <c r="K429" s="407" t="str">
        <f t="shared" si="133"/>
        <v/>
      </c>
      <c r="L429" s="407"/>
      <c r="M429" s="281"/>
      <c r="N429" s="366"/>
      <c r="O429" s="367" t="str">
        <f t="shared" si="139"/>
        <v/>
      </c>
      <c r="P429" s="366"/>
      <c r="Q429" s="395" t="str">
        <f t="shared" si="140"/>
        <v/>
      </c>
      <c r="R429" s="366"/>
      <c r="S429" s="396" t="str">
        <f t="shared" si="141"/>
        <v/>
      </c>
      <c r="T429" s="397">
        <f ca="1">SUMIF($N$8:S$9,"QUANT.",N429:S429)</f>
        <v>0</v>
      </c>
      <c r="U429" s="398">
        <f ca="1" t="shared" si="134"/>
        <v>0</v>
      </c>
      <c r="V429" s="399" t="str">
        <f ca="1" t="shared" si="136"/>
        <v/>
      </c>
      <c r="W429" s="400">
        <f ca="1" t="shared" si="142"/>
        <v>0</v>
      </c>
      <c r="X429" s="400" t="e">
        <f ca="1" t="shared" si="143"/>
        <v>#VALUE!</v>
      </c>
      <c r="Y429" s="281"/>
      <c r="Z429" s="281"/>
      <c r="AA429" s="281"/>
      <c r="AB429" s="281"/>
      <c r="AC429" s="281"/>
      <c r="AD429" s="281"/>
      <c r="AE429" s="281"/>
      <c r="AF429" s="281"/>
      <c r="AG429" s="281"/>
      <c r="AH429" s="281"/>
      <c r="AI429" s="281"/>
      <c r="AJ429" s="283">
        <f t="shared" si="132"/>
        <v>0</v>
      </c>
      <c r="AK429" s="283">
        <v>0</v>
      </c>
    </row>
    <row r="430" s="232" customFormat="1" spans="1:37">
      <c r="A430" s="402"/>
      <c r="B430" s="403"/>
      <c r="C430" s="404" t="str">
        <f>IF($B430="","",IFERROR(VLOOKUP($B430,#REF!,2,0),IFERROR(VLOOKUP($B430,#REF!,2,0),"")))</f>
        <v/>
      </c>
      <c r="D430" s="405" t="str">
        <f>IF($B430="","",IFERROR(VLOOKUP($B430,#REF!,3,0),IFERROR(VLOOKUP($B430,#REF!,3,0),"")))</f>
        <v/>
      </c>
      <c r="E430" s="406"/>
      <c r="F430" s="407" t="str">
        <f>IF($B430="","",IFERROR(VLOOKUP($B430,#REF!,4,0),IFERROR(VLOOKUP($B430,#REF!,6,0),"")))</f>
        <v/>
      </c>
      <c r="G430" s="407" t="str">
        <f>IF($B430="","",IFERROR(VLOOKUP($B430,#REF!,5,0),IFERROR(VLOOKUP($B430,#REF!,7,0),"")))</f>
        <v/>
      </c>
      <c r="H430" s="407" t="str">
        <f t="shared" si="135"/>
        <v/>
      </c>
      <c r="I430" s="407" t="str">
        <f t="shared" si="137"/>
        <v/>
      </c>
      <c r="J430" s="407" t="str">
        <f t="shared" si="138"/>
        <v/>
      </c>
      <c r="K430" s="407" t="str">
        <f t="shared" si="133"/>
        <v/>
      </c>
      <c r="L430" s="407"/>
      <c r="M430" s="281"/>
      <c r="N430" s="366"/>
      <c r="O430" s="367" t="str">
        <f t="shared" si="139"/>
        <v/>
      </c>
      <c r="P430" s="366"/>
      <c r="Q430" s="395" t="str">
        <f t="shared" si="140"/>
        <v/>
      </c>
      <c r="R430" s="366"/>
      <c r="S430" s="396" t="str">
        <f t="shared" si="141"/>
        <v/>
      </c>
      <c r="T430" s="397">
        <f ca="1">SUMIF($N$8:S$9,"QUANT.",N430:S430)</f>
        <v>0</v>
      </c>
      <c r="U430" s="398">
        <f ca="1" t="shared" si="134"/>
        <v>0</v>
      </c>
      <c r="V430" s="399" t="str">
        <f ca="1" t="shared" si="136"/>
        <v/>
      </c>
      <c r="W430" s="400">
        <f ca="1" t="shared" si="142"/>
        <v>0</v>
      </c>
      <c r="X430" s="400" t="e">
        <f ca="1" t="shared" si="143"/>
        <v>#VALUE!</v>
      </c>
      <c r="Y430" s="281"/>
      <c r="Z430" s="281"/>
      <c r="AA430" s="281"/>
      <c r="AB430" s="281"/>
      <c r="AC430" s="281"/>
      <c r="AD430" s="281"/>
      <c r="AE430" s="281"/>
      <c r="AF430" s="281"/>
      <c r="AG430" s="281"/>
      <c r="AH430" s="281"/>
      <c r="AI430" s="281"/>
      <c r="AJ430" s="283">
        <f t="shared" si="132"/>
        <v>0</v>
      </c>
      <c r="AK430" s="283">
        <v>0</v>
      </c>
    </row>
    <row r="431" s="232" customFormat="1" spans="1:37">
      <c r="A431" s="402"/>
      <c r="B431" s="403"/>
      <c r="C431" s="404" t="str">
        <f>IF($B431="","",IFERROR(VLOOKUP($B431,#REF!,2,0),IFERROR(VLOOKUP($B431,#REF!,2,0),"")))</f>
        <v/>
      </c>
      <c r="D431" s="405" t="str">
        <f>IF($B431="","",IFERROR(VLOOKUP($B431,#REF!,3,0),IFERROR(VLOOKUP($B431,#REF!,3,0),"")))</f>
        <v/>
      </c>
      <c r="E431" s="406"/>
      <c r="F431" s="407" t="str">
        <f>IF($B431="","",IFERROR(VLOOKUP($B431,#REF!,4,0),IFERROR(VLOOKUP($B431,#REF!,6,0),"")))</f>
        <v/>
      </c>
      <c r="G431" s="407" t="str">
        <f>IF($B431="","",IFERROR(VLOOKUP($B431,#REF!,5,0),IFERROR(VLOOKUP($B431,#REF!,7,0),"")))</f>
        <v/>
      </c>
      <c r="H431" s="407" t="str">
        <f t="shared" si="135"/>
        <v/>
      </c>
      <c r="I431" s="407" t="str">
        <f t="shared" si="137"/>
        <v/>
      </c>
      <c r="J431" s="407" t="str">
        <f t="shared" si="138"/>
        <v/>
      </c>
      <c r="K431" s="407" t="str">
        <f t="shared" si="133"/>
        <v/>
      </c>
      <c r="L431" s="407"/>
      <c r="M431" s="281"/>
      <c r="N431" s="366"/>
      <c r="O431" s="367" t="str">
        <f t="shared" si="139"/>
        <v/>
      </c>
      <c r="P431" s="366"/>
      <c r="Q431" s="395" t="str">
        <f t="shared" si="140"/>
        <v/>
      </c>
      <c r="R431" s="366"/>
      <c r="S431" s="396" t="str">
        <f t="shared" si="141"/>
        <v/>
      </c>
      <c r="T431" s="397">
        <f ca="1">SUMIF($N$8:S$9,"QUANT.",N431:S431)</f>
        <v>0</v>
      </c>
      <c r="U431" s="398">
        <f ca="1" t="shared" si="134"/>
        <v>0</v>
      </c>
      <c r="V431" s="399" t="str">
        <f ca="1" t="shared" si="136"/>
        <v/>
      </c>
      <c r="W431" s="400">
        <f ca="1" t="shared" si="142"/>
        <v>0</v>
      </c>
      <c r="X431" s="400" t="e">
        <f ca="1" t="shared" si="143"/>
        <v>#VALUE!</v>
      </c>
      <c r="Y431" s="281"/>
      <c r="Z431" s="281"/>
      <c r="AA431" s="281"/>
      <c r="AB431" s="281"/>
      <c r="AC431" s="281"/>
      <c r="AD431" s="281"/>
      <c r="AE431" s="281"/>
      <c r="AF431" s="281"/>
      <c r="AG431" s="281"/>
      <c r="AH431" s="281"/>
      <c r="AI431" s="281"/>
      <c r="AJ431" s="283">
        <f t="shared" si="132"/>
        <v>0</v>
      </c>
      <c r="AK431" s="283">
        <v>0</v>
      </c>
    </row>
    <row r="432" s="232" customFormat="1" spans="1:37">
      <c r="A432" s="402"/>
      <c r="B432" s="403"/>
      <c r="C432" s="404" t="str">
        <f>IF($B432="","",IFERROR(VLOOKUP($B432,#REF!,2,0),IFERROR(VLOOKUP($B432,#REF!,2,0),"")))</f>
        <v/>
      </c>
      <c r="D432" s="405" t="str">
        <f>IF($B432="","",IFERROR(VLOOKUP($B432,#REF!,3,0),IFERROR(VLOOKUP($B432,#REF!,3,0),"")))</f>
        <v/>
      </c>
      <c r="E432" s="406"/>
      <c r="F432" s="407" t="str">
        <f>IF($B432="","",IFERROR(VLOOKUP($B432,#REF!,4,0),IFERROR(VLOOKUP($B432,#REF!,6,0),"")))</f>
        <v/>
      </c>
      <c r="G432" s="407" t="str">
        <f>IF($B432="","",IFERROR(VLOOKUP($B432,#REF!,5,0),IFERROR(VLOOKUP($B432,#REF!,7,0),"")))</f>
        <v/>
      </c>
      <c r="H432" s="407" t="str">
        <f t="shared" si="135"/>
        <v/>
      </c>
      <c r="I432" s="407" t="str">
        <f t="shared" si="137"/>
        <v/>
      </c>
      <c r="J432" s="407" t="str">
        <f t="shared" si="138"/>
        <v/>
      </c>
      <c r="K432" s="407" t="str">
        <f t="shared" si="133"/>
        <v/>
      </c>
      <c r="L432" s="407"/>
      <c r="M432" s="281"/>
      <c r="N432" s="366"/>
      <c r="O432" s="367" t="str">
        <f t="shared" si="139"/>
        <v/>
      </c>
      <c r="P432" s="366"/>
      <c r="Q432" s="395" t="str">
        <f t="shared" si="140"/>
        <v/>
      </c>
      <c r="R432" s="366"/>
      <c r="S432" s="396" t="str">
        <f t="shared" si="141"/>
        <v/>
      </c>
      <c r="T432" s="397">
        <f ca="1">SUMIF($N$8:S$9,"QUANT.",N432:S432)</f>
        <v>0</v>
      </c>
      <c r="U432" s="398">
        <f ca="1" t="shared" si="134"/>
        <v>0</v>
      </c>
      <c r="V432" s="399" t="str">
        <f ca="1" t="shared" si="136"/>
        <v/>
      </c>
      <c r="W432" s="400">
        <f ca="1" t="shared" si="142"/>
        <v>0</v>
      </c>
      <c r="X432" s="400" t="e">
        <f ca="1" t="shared" si="143"/>
        <v>#VALUE!</v>
      </c>
      <c r="Y432" s="281"/>
      <c r="Z432" s="281"/>
      <c r="AA432" s="281"/>
      <c r="AB432" s="281"/>
      <c r="AC432" s="281"/>
      <c r="AD432" s="281"/>
      <c r="AE432" s="281"/>
      <c r="AF432" s="281"/>
      <c r="AG432" s="281"/>
      <c r="AH432" s="281"/>
      <c r="AI432" s="281"/>
      <c r="AJ432" s="283">
        <f t="shared" si="132"/>
        <v>0</v>
      </c>
      <c r="AK432" s="283">
        <v>0</v>
      </c>
    </row>
    <row r="433" s="232" customFormat="1" spans="1:37">
      <c r="A433" s="402"/>
      <c r="B433" s="403"/>
      <c r="C433" s="404" t="str">
        <f>IF($B433="","",IFERROR(VLOOKUP($B433,#REF!,2,0),IFERROR(VLOOKUP($B433,#REF!,2,0),"")))</f>
        <v/>
      </c>
      <c r="D433" s="405" t="str">
        <f>IF($B433="","",IFERROR(VLOOKUP($B433,#REF!,3,0),IFERROR(VLOOKUP($B433,#REF!,3,0),"")))</f>
        <v/>
      </c>
      <c r="E433" s="406"/>
      <c r="F433" s="407" t="str">
        <f>IF($B433="","",IFERROR(VLOOKUP($B433,#REF!,4,0),IFERROR(VLOOKUP($B433,#REF!,6,0),"")))</f>
        <v/>
      </c>
      <c r="G433" s="407" t="str">
        <f>IF($B433="","",IFERROR(VLOOKUP($B433,#REF!,5,0),IFERROR(VLOOKUP($B433,#REF!,7,0),"")))</f>
        <v/>
      </c>
      <c r="H433" s="407" t="str">
        <f t="shared" si="135"/>
        <v/>
      </c>
      <c r="I433" s="407" t="str">
        <f t="shared" si="137"/>
        <v/>
      </c>
      <c r="J433" s="407" t="str">
        <f t="shared" si="138"/>
        <v/>
      </c>
      <c r="K433" s="407" t="str">
        <f t="shared" si="133"/>
        <v/>
      </c>
      <c r="L433" s="407"/>
      <c r="M433" s="281"/>
      <c r="N433" s="366"/>
      <c r="O433" s="367" t="str">
        <f t="shared" si="139"/>
        <v/>
      </c>
      <c r="P433" s="366"/>
      <c r="Q433" s="395" t="str">
        <f t="shared" si="140"/>
        <v/>
      </c>
      <c r="R433" s="366"/>
      <c r="S433" s="396" t="str">
        <f t="shared" si="141"/>
        <v/>
      </c>
      <c r="T433" s="397">
        <f ca="1">SUMIF($N$8:S$9,"QUANT.",N433:S433)</f>
        <v>0</v>
      </c>
      <c r="U433" s="398">
        <f ca="1" t="shared" si="134"/>
        <v>0</v>
      </c>
      <c r="V433" s="399" t="str">
        <f ca="1" t="shared" si="136"/>
        <v/>
      </c>
      <c r="W433" s="400">
        <f ca="1" t="shared" si="142"/>
        <v>0</v>
      </c>
      <c r="X433" s="400" t="e">
        <f ca="1" t="shared" si="143"/>
        <v>#VALUE!</v>
      </c>
      <c r="Y433" s="281"/>
      <c r="Z433" s="281"/>
      <c r="AA433" s="281"/>
      <c r="AB433" s="281"/>
      <c r="AC433" s="281"/>
      <c r="AD433" s="281"/>
      <c r="AE433" s="281"/>
      <c r="AF433" s="281"/>
      <c r="AG433" s="281"/>
      <c r="AH433" s="281"/>
      <c r="AI433" s="281"/>
      <c r="AJ433" s="283">
        <f t="shared" si="132"/>
        <v>0</v>
      </c>
      <c r="AK433" s="283">
        <v>0</v>
      </c>
    </row>
    <row r="434" s="232" customFormat="1" spans="1:37">
      <c r="A434" s="402"/>
      <c r="B434" s="403"/>
      <c r="C434" s="404" t="str">
        <f>IF($B434="","",IFERROR(VLOOKUP($B434,#REF!,2,0),IFERROR(VLOOKUP($B434,#REF!,2,0),"")))</f>
        <v/>
      </c>
      <c r="D434" s="405" t="str">
        <f>IF($B434="","",IFERROR(VLOOKUP($B434,#REF!,3,0),IFERROR(VLOOKUP($B434,#REF!,3,0),"")))</f>
        <v/>
      </c>
      <c r="E434" s="406"/>
      <c r="F434" s="407" t="str">
        <f>IF($B434="","",IFERROR(VLOOKUP($B434,#REF!,4,0),IFERROR(VLOOKUP($B434,#REF!,6,0),"")))</f>
        <v/>
      </c>
      <c r="G434" s="407" t="str">
        <f>IF($B434="","",IFERROR(VLOOKUP($B434,#REF!,5,0),IFERROR(VLOOKUP($B434,#REF!,7,0),"")))</f>
        <v/>
      </c>
      <c r="H434" s="407" t="str">
        <f t="shared" si="135"/>
        <v/>
      </c>
      <c r="I434" s="407" t="str">
        <f t="shared" si="137"/>
        <v/>
      </c>
      <c r="J434" s="407" t="str">
        <f t="shared" si="138"/>
        <v/>
      </c>
      <c r="K434" s="407" t="str">
        <f t="shared" si="133"/>
        <v/>
      </c>
      <c r="L434" s="407"/>
      <c r="M434" s="281"/>
      <c r="N434" s="366"/>
      <c r="O434" s="367" t="str">
        <f t="shared" si="139"/>
        <v/>
      </c>
      <c r="P434" s="366"/>
      <c r="Q434" s="395" t="str">
        <f t="shared" si="140"/>
        <v/>
      </c>
      <c r="R434" s="366"/>
      <c r="S434" s="396" t="str">
        <f t="shared" si="141"/>
        <v/>
      </c>
      <c r="T434" s="397">
        <f ca="1">SUMIF($N$8:S$9,"QUANT.",N434:S434)</f>
        <v>0</v>
      </c>
      <c r="U434" s="398">
        <f ca="1" t="shared" si="134"/>
        <v>0</v>
      </c>
      <c r="V434" s="399" t="str">
        <f ca="1" t="shared" si="136"/>
        <v/>
      </c>
      <c r="W434" s="400">
        <f ca="1" t="shared" si="142"/>
        <v>0</v>
      </c>
      <c r="X434" s="400" t="e">
        <f ca="1" t="shared" si="143"/>
        <v>#VALUE!</v>
      </c>
      <c r="Y434" s="281"/>
      <c r="Z434" s="281"/>
      <c r="AA434" s="281"/>
      <c r="AB434" s="281"/>
      <c r="AC434" s="281"/>
      <c r="AD434" s="281"/>
      <c r="AE434" s="281"/>
      <c r="AF434" s="281"/>
      <c r="AG434" s="281"/>
      <c r="AH434" s="281"/>
      <c r="AI434" s="281"/>
      <c r="AJ434" s="283">
        <f t="shared" si="132"/>
        <v>0</v>
      </c>
      <c r="AK434" s="283">
        <v>0</v>
      </c>
    </row>
    <row r="435" s="232" customFormat="1" spans="1:37">
      <c r="A435" s="402"/>
      <c r="B435" s="403"/>
      <c r="C435" s="404" t="str">
        <f>IF($B435="","",IFERROR(VLOOKUP($B435,#REF!,2,0),IFERROR(VLOOKUP($B435,#REF!,2,0),"")))</f>
        <v/>
      </c>
      <c r="D435" s="405" t="str">
        <f>IF($B435="","",IFERROR(VLOOKUP($B435,#REF!,3,0),IFERROR(VLOOKUP($B435,#REF!,3,0),"")))</f>
        <v/>
      </c>
      <c r="E435" s="406"/>
      <c r="F435" s="407" t="str">
        <f>IF($B435="","",IFERROR(VLOOKUP($B435,#REF!,4,0),IFERROR(VLOOKUP($B435,#REF!,6,0),"")))</f>
        <v/>
      </c>
      <c r="G435" s="407" t="str">
        <f>IF($B435="","",IFERROR(VLOOKUP($B435,#REF!,5,0),IFERROR(VLOOKUP($B435,#REF!,7,0),"")))</f>
        <v/>
      </c>
      <c r="H435" s="407" t="str">
        <f t="shared" si="135"/>
        <v/>
      </c>
      <c r="I435" s="407" t="str">
        <f t="shared" si="137"/>
        <v/>
      </c>
      <c r="J435" s="407" t="str">
        <f t="shared" si="138"/>
        <v/>
      </c>
      <c r="K435" s="407" t="str">
        <f t="shared" si="133"/>
        <v/>
      </c>
      <c r="L435" s="407"/>
      <c r="M435" s="281"/>
      <c r="N435" s="366"/>
      <c r="O435" s="367" t="str">
        <f t="shared" si="139"/>
        <v/>
      </c>
      <c r="P435" s="366"/>
      <c r="Q435" s="395" t="str">
        <f t="shared" si="140"/>
        <v/>
      </c>
      <c r="R435" s="366"/>
      <c r="S435" s="396" t="str">
        <f t="shared" si="141"/>
        <v/>
      </c>
      <c r="T435" s="397">
        <f ca="1">SUMIF($N$8:S$9,"QUANT.",N435:S435)</f>
        <v>0</v>
      </c>
      <c r="U435" s="398">
        <f ca="1" t="shared" si="134"/>
        <v>0</v>
      </c>
      <c r="V435" s="399" t="str">
        <f ca="1" t="shared" si="136"/>
        <v/>
      </c>
      <c r="W435" s="400">
        <f ca="1" t="shared" si="142"/>
        <v>0</v>
      </c>
      <c r="X435" s="400" t="e">
        <f ca="1" t="shared" si="143"/>
        <v>#VALUE!</v>
      </c>
      <c r="Y435" s="281"/>
      <c r="Z435" s="281"/>
      <c r="AA435" s="281"/>
      <c r="AB435" s="281"/>
      <c r="AC435" s="281"/>
      <c r="AD435" s="281"/>
      <c r="AE435" s="281"/>
      <c r="AF435" s="281"/>
      <c r="AG435" s="281"/>
      <c r="AH435" s="281"/>
      <c r="AI435" s="281"/>
      <c r="AJ435" s="283">
        <f t="shared" si="132"/>
        <v>0</v>
      </c>
      <c r="AK435" s="283">
        <v>0</v>
      </c>
    </row>
    <row r="436" s="232" customFormat="1" spans="1:37">
      <c r="A436" s="402"/>
      <c r="B436" s="403"/>
      <c r="C436" s="404" t="str">
        <f>IF($B436="","",IFERROR(VLOOKUP($B436,#REF!,2,0),IFERROR(VLOOKUP($B436,#REF!,2,0),"")))</f>
        <v/>
      </c>
      <c r="D436" s="405" t="str">
        <f>IF($B436="","",IFERROR(VLOOKUP($B436,#REF!,3,0),IFERROR(VLOOKUP($B436,#REF!,3,0),"")))</f>
        <v/>
      </c>
      <c r="E436" s="406"/>
      <c r="F436" s="407" t="str">
        <f>IF($B436="","",IFERROR(VLOOKUP($B436,#REF!,4,0),IFERROR(VLOOKUP($B436,#REF!,6,0),"")))</f>
        <v/>
      </c>
      <c r="G436" s="407" t="str">
        <f>IF($B436="","",IFERROR(VLOOKUP($B436,#REF!,5,0),IFERROR(VLOOKUP($B436,#REF!,7,0),"")))</f>
        <v/>
      </c>
      <c r="H436" s="407" t="str">
        <f t="shared" si="135"/>
        <v/>
      </c>
      <c r="I436" s="407" t="str">
        <f t="shared" si="137"/>
        <v/>
      </c>
      <c r="J436" s="407" t="str">
        <f t="shared" si="138"/>
        <v/>
      </c>
      <c r="K436" s="407" t="str">
        <f t="shared" si="133"/>
        <v/>
      </c>
      <c r="L436" s="407"/>
      <c r="M436" s="281"/>
      <c r="N436" s="366"/>
      <c r="O436" s="367" t="str">
        <f t="shared" si="139"/>
        <v/>
      </c>
      <c r="P436" s="366"/>
      <c r="Q436" s="395" t="str">
        <f t="shared" si="140"/>
        <v/>
      </c>
      <c r="R436" s="366"/>
      <c r="S436" s="396" t="str">
        <f t="shared" si="141"/>
        <v/>
      </c>
      <c r="T436" s="397">
        <f ca="1">SUMIF($N$8:S$9,"QUANT.",N436:S436)</f>
        <v>0</v>
      </c>
      <c r="U436" s="398">
        <f ca="1" t="shared" si="134"/>
        <v>0</v>
      </c>
      <c r="V436" s="399" t="str">
        <f ca="1" t="shared" si="136"/>
        <v/>
      </c>
      <c r="W436" s="400">
        <f ca="1" t="shared" si="142"/>
        <v>0</v>
      </c>
      <c r="X436" s="400" t="e">
        <f ca="1" t="shared" si="143"/>
        <v>#VALUE!</v>
      </c>
      <c r="Y436" s="281"/>
      <c r="Z436" s="281"/>
      <c r="AA436" s="281"/>
      <c r="AB436" s="281"/>
      <c r="AC436" s="281"/>
      <c r="AD436" s="281"/>
      <c r="AE436" s="281"/>
      <c r="AF436" s="281"/>
      <c r="AG436" s="281"/>
      <c r="AH436" s="281"/>
      <c r="AI436" s="281"/>
      <c r="AJ436" s="283">
        <f t="shared" si="132"/>
        <v>0</v>
      </c>
      <c r="AK436" s="283">
        <v>0</v>
      </c>
    </row>
    <row r="437" s="232" customFormat="1" spans="1:37">
      <c r="A437" s="402"/>
      <c r="B437" s="403"/>
      <c r="C437" s="404" t="str">
        <f>IF($B437="","",IFERROR(VLOOKUP($B437,#REF!,2,0),IFERROR(VLOOKUP($B437,#REF!,2,0),"")))</f>
        <v/>
      </c>
      <c r="D437" s="405" t="str">
        <f>IF($B437="","",IFERROR(VLOOKUP($B437,#REF!,3,0),IFERROR(VLOOKUP($B437,#REF!,3,0),"")))</f>
        <v/>
      </c>
      <c r="E437" s="406"/>
      <c r="F437" s="407" t="str">
        <f>IF($B437="","",IFERROR(VLOOKUP($B437,#REF!,4,0),IFERROR(VLOOKUP($B437,#REF!,6,0),"")))</f>
        <v/>
      </c>
      <c r="G437" s="407" t="str">
        <f>IF($B437="","",IFERROR(VLOOKUP($B437,#REF!,5,0),IFERROR(VLOOKUP($B437,#REF!,7,0),"")))</f>
        <v/>
      </c>
      <c r="H437" s="407" t="str">
        <f t="shared" si="135"/>
        <v/>
      </c>
      <c r="I437" s="407" t="str">
        <f t="shared" si="137"/>
        <v/>
      </c>
      <c r="J437" s="407" t="str">
        <f t="shared" si="138"/>
        <v/>
      </c>
      <c r="K437" s="407" t="str">
        <f t="shared" si="133"/>
        <v/>
      </c>
      <c r="L437" s="407"/>
      <c r="M437" s="281"/>
      <c r="N437" s="366"/>
      <c r="O437" s="367" t="str">
        <f t="shared" si="139"/>
        <v/>
      </c>
      <c r="P437" s="366"/>
      <c r="Q437" s="395" t="str">
        <f t="shared" si="140"/>
        <v/>
      </c>
      <c r="R437" s="366"/>
      <c r="S437" s="396" t="str">
        <f t="shared" si="141"/>
        <v/>
      </c>
      <c r="T437" s="397">
        <f ca="1">SUMIF($N$8:S$9,"QUANT.",N437:S437)</f>
        <v>0</v>
      </c>
      <c r="U437" s="398">
        <f ca="1" t="shared" si="134"/>
        <v>0</v>
      </c>
      <c r="V437" s="399" t="str">
        <f ca="1" t="shared" si="136"/>
        <v/>
      </c>
      <c r="W437" s="400">
        <f ca="1" t="shared" si="142"/>
        <v>0</v>
      </c>
      <c r="X437" s="400" t="e">
        <f ca="1" t="shared" si="143"/>
        <v>#VALUE!</v>
      </c>
      <c r="Y437" s="281"/>
      <c r="Z437" s="281"/>
      <c r="AA437" s="281"/>
      <c r="AB437" s="281"/>
      <c r="AC437" s="281"/>
      <c r="AD437" s="281"/>
      <c r="AE437" s="281"/>
      <c r="AF437" s="281"/>
      <c r="AG437" s="281"/>
      <c r="AH437" s="281"/>
      <c r="AI437" s="281"/>
      <c r="AJ437" s="283">
        <f t="shared" ref="AJ437:AJ480" si="144">B437-AK437</f>
        <v>0</v>
      </c>
      <c r="AK437" s="283">
        <v>0</v>
      </c>
    </row>
    <row r="438" s="232" customFormat="1" spans="1:37">
      <c r="A438" s="402"/>
      <c r="B438" s="403"/>
      <c r="C438" s="404" t="str">
        <f>IF($B438="","",IFERROR(VLOOKUP($B438,#REF!,2,0),IFERROR(VLOOKUP($B438,#REF!,2,0),"")))</f>
        <v/>
      </c>
      <c r="D438" s="405" t="str">
        <f>IF($B438="","",IFERROR(VLOOKUP($B438,#REF!,3,0),IFERROR(VLOOKUP($B438,#REF!,3,0),"")))</f>
        <v/>
      </c>
      <c r="E438" s="406"/>
      <c r="F438" s="407" t="str">
        <f>IF($B438="","",IFERROR(VLOOKUP($B438,#REF!,4,0),IFERROR(VLOOKUP($B438,#REF!,6,0),"")))</f>
        <v/>
      </c>
      <c r="G438" s="407" t="str">
        <f>IF($B438="","",IFERROR(VLOOKUP($B438,#REF!,5,0),IFERROR(VLOOKUP($B438,#REF!,7,0),"")))</f>
        <v/>
      </c>
      <c r="H438" s="407" t="str">
        <f t="shared" si="135"/>
        <v/>
      </c>
      <c r="I438" s="407" t="str">
        <f t="shared" si="137"/>
        <v/>
      </c>
      <c r="J438" s="407" t="str">
        <f t="shared" si="138"/>
        <v/>
      </c>
      <c r="K438" s="407" t="str">
        <f t="shared" si="133"/>
        <v/>
      </c>
      <c r="L438" s="407"/>
      <c r="M438" s="281"/>
      <c r="N438" s="366"/>
      <c r="O438" s="367" t="str">
        <f t="shared" si="139"/>
        <v/>
      </c>
      <c r="P438" s="366"/>
      <c r="Q438" s="395" t="str">
        <f t="shared" si="140"/>
        <v/>
      </c>
      <c r="R438" s="366"/>
      <c r="S438" s="396" t="str">
        <f t="shared" si="141"/>
        <v/>
      </c>
      <c r="T438" s="397">
        <f ca="1">SUMIF($N$8:S$9,"QUANT.",N438:S438)</f>
        <v>0</v>
      </c>
      <c r="U438" s="398">
        <f ca="1" t="shared" si="134"/>
        <v>0</v>
      </c>
      <c r="V438" s="399" t="str">
        <f ca="1" t="shared" si="136"/>
        <v/>
      </c>
      <c r="W438" s="400">
        <f ca="1" t="shared" si="142"/>
        <v>0</v>
      </c>
      <c r="X438" s="400" t="e">
        <f ca="1" t="shared" si="143"/>
        <v>#VALUE!</v>
      </c>
      <c r="Y438" s="281"/>
      <c r="Z438" s="281"/>
      <c r="AA438" s="281"/>
      <c r="AB438" s="281"/>
      <c r="AC438" s="281"/>
      <c r="AD438" s="281"/>
      <c r="AE438" s="281"/>
      <c r="AF438" s="281"/>
      <c r="AG438" s="281"/>
      <c r="AH438" s="281"/>
      <c r="AI438" s="281"/>
      <c r="AJ438" s="283">
        <f t="shared" si="144"/>
        <v>0</v>
      </c>
      <c r="AK438" s="283">
        <v>0</v>
      </c>
    </row>
    <row r="439" s="232" customFormat="1" spans="1:37">
      <c r="A439" s="402"/>
      <c r="B439" s="403"/>
      <c r="C439" s="404" t="str">
        <f>IF($B439="","",IFERROR(VLOOKUP($B439,#REF!,2,0),IFERROR(VLOOKUP($B439,#REF!,2,0),"")))</f>
        <v/>
      </c>
      <c r="D439" s="405" t="str">
        <f>IF($B439="","",IFERROR(VLOOKUP($B439,#REF!,3,0),IFERROR(VLOOKUP($B439,#REF!,3,0),"")))</f>
        <v/>
      </c>
      <c r="E439" s="406"/>
      <c r="F439" s="407" t="str">
        <f>IF($B439="","",IFERROR(VLOOKUP($B439,#REF!,4,0),IFERROR(VLOOKUP($B439,#REF!,6,0),"")))</f>
        <v/>
      </c>
      <c r="G439" s="407" t="str">
        <f>IF($B439="","",IFERROR(VLOOKUP($B439,#REF!,5,0),IFERROR(VLOOKUP($B439,#REF!,7,0),"")))</f>
        <v/>
      </c>
      <c r="H439" s="407" t="str">
        <f t="shared" si="135"/>
        <v/>
      </c>
      <c r="I439" s="407" t="str">
        <f t="shared" si="137"/>
        <v/>
      </c>
      <c r="J439" s="407" t="str">
        <f t="shared" si="138"/>
        <v/>
      </c>
      <c r="K439" s="407" t="str">
        <f t="shared" si="133"/>
        <v/>
      </c>
      <c r="L439" s="407"/>
      <c r="M439" s="281"/>
      <c r="N439" s="366"/>
      <c r="O439" s="367" t="str">
        <f t="shared" si="139"/>
        <v/>
      </c>
      <c r="P439" s="366"/>
      <c r="Q439" s="395" t="str">
        <f t="shared" si="140"/>
        <v/>
      </c>
      <c r="R439" s="366"/>
      <c r="S439" s="396" t="str">
        <f t="shared" si="141"/>
        <v/>
      </c>
      <c r="T439" s="397">
        <f ca="1">SUMIF($N$8:S$9,"QUANT.",N439:S439)</f>
        <v>0</v>
      </c>
      <c r="U439" s="398">
        <f ca="1" t="shared" si="134"/>
        <v>0</v>
      </c>
      <c r="V439" s="399" t="str">
        <f ca="1" t="shared" si="136"/>
        <v/>
      </c>
      <c r="W439" s="400">
        <f ca="1" t="shared" si="142"/>
        <v>0</v>
      </c>
      <c r="X439" s="400" t="e">
        <f ca="1" t="shared" si="143"/>
        <v>#VALUE!</v>
      </c>
      <c r="Y439" s="281"/>
      <c r="Z439" s="281"/>
      <c r="AA439" s="281"/>
      <c r="AB439" s="281"/>
      <c r="AC439" s="281"/>
      <c r="AD439" s="281"/>
      <c r="AE439" s="281"/>
      <c r="AF439" s="281"/>
      <c r="AG439" s="281"/>
      <c r="AH439" s="281"/>
      <c r="AI439" s="281"/>
      <c r="AJ439" s="283">
        <f t="shared" si="144"/>
        <v>0</v>
      </c>
      <c r="AK439" s="283">
        <v>0</v>
      </c>
    </row>
    <row r="440" s="232" customFormat="1" spans="1:37">
      <c r="A440" s="402"/>
      <c r="B440" s="403"/>
      <c r="C440" s="404" t="str">
        <f>IF($B440="","",IFERROR(VLOOKUP($B440,#REF!,2,0),IFERROR(VLOOKUP($B440,#REF!,2,0),"")))</f>
        <v/>
      </c>
      <c r="D440" s="405" t="str">
        <f>IF($B440="","",IFERROR(VLOOKUP($B440,#REF!,3,0),IFERROR(VLOOKUP($B440,#REF!,3,0),"")))</f>
        <v/>
      </c>
      <c r="E440" s="406"/>
      <c r="F440" s="407" t="str">
        <f>IF($B440="","",IFERROR(VLOOKUP($B440,#REF!,4,0),IFERROR(VLOOKUP($B440,#REF!,6,0),"")))</f>
        <v/>
      </c>
      <c r="G440" s="407" t="str">
        <f>IF($B440="","",IFERROR(VLOOKUP($B440,#REF!,5,0),IFERROR(VLOOKUP($B440,#REF!,7,0),"")))</f>
        <v/>
      </c>
      <c r="H440" s="407" t="str">
        <f t="shared" si="135"/>
        <v/>
      </c>
      <c r="I440" s="407" t="str">
        <f t="shared" si="137"/>
        <v/>
      </c>
      <c r="J440" s="407" t="str">
        <f t="shared" si="138"/>
        <v/>
      </c>
      <c r="K440" s="407" t="str">
        <f t="shared" si="133"/>
        <v/>
      </c>
      <c r="L440" s="407"/>
      <c r="M440" s="281"/>
      <c r="N440" s="366"/>
      <c r="O440" s="367" t="str">
        <f t="shared" si="139"/>
        <v/>
      </c>
      <c r="P440" s="366"/>
      <c r="Q440" s="395" t="str">
        <f t="shared" si="140"/>
        <v/>
      </c>
      <c r="R440" s="366"/>
      <c r="S440" s="396" t="str">
        <f t="shared" si="141"/>
        <v/>
      </c>
      <c r="T440" s="397">
        <f ca="1">SUMIF($N$8:S$9,"QUANT.",N440:S440)</f>
        <v>0</v>
      </c>
      <c r="U440" s="398">
        <f ca="1" t="shared" si="134"/>
        <v>0</v>
      </c>
      <c r="V440" s="399" t="str">
        <f ca="1" t="shared" si="136"/>
        <v/>
      </c>
      <c r="W440" s="400">
        <f ca="1" t="shared" si="142"/>
        <v>0</v>
      </c>
      <c r="X440" s="400" t="e">
        <f ca="1" t="shared" si="143"/>
        <v>#VALUE!</v>
      </c>
      <c r="Y440" s="281"/>
      <c r="Z440" s="281"/>
      <c r="AA440" s="281"/>
      <c r="AB440" s="281"/>
      <c r="AC440" s="281"/>
      <c r="AD440" s="281"/>
      <c r="AE440" s="281"/>
      <c r="AF440" s="281"/>
      <c r="AG440" s="281"/>
      <c r="AH440" s="281"/>
      <c r="AI440" s="281"/>
      <c r="AJ440" s="283">
        <f t="shared" si="144"/>
        <v>0</v>
      </c>
      <c r="AK440" s="283">
        <v>0</v>
      </c>
    </row>
    <row r="441" s="232" customFormat="1" spans="1:37">
      <c r="A441" s="402"/>
      <c r="B441" s="403"/>
      <c r="C441" s="404" t="str">
        <f>IF($B441="","",IFERROR(VLOOKUP($B441,#REF!,2,0),IFERROR(VLOOKUP($B441,#REF!,2,0),"")))</f>
        <v/>
      </c>
      <c r="D441" s="405" t="str">
        <f>IF($B441="","",IFERROR(VLOOKUP($B441,#REF!,3,0),IFERROR(VLOOKUP($B441,#REF!,3,0),"")))</f>
        <v/>
      </c>
      <c r="E441" s="406"/>
      <c r="F441" s="407" t="str">
        <f>IF($B441="","",IFERROR(VLOOKUP($B441,#REF!,4,0),IFERROR(VLOOKUP($B441,#REF!,6,0),"")))</f>
        <v/>
      </c>
      <c r="G441" s="407" t="str">
        <f>IF($B441="","",IFERROR(VLOOKUP($B441,#REF!,5,0),IFERROR(VLOOKUP($B441,#REF!,7,0),"")))</f>
        <v/>
      </c>
      <c r="H441" s="407" t="str">
        <f t="shared" si="135"/>
        <v/>
      </c>
      <c r="I441" s="407" t="str">
        <f t="shared" si="137"/>
        <v/>
      </c>
      <c r="J441" s="407" t="str">
        <f t="shared" si="138"/>
        <v/>
      </c>
      <c r="K441" s="407" t="str">
        <f t="shared" si="133"/>
        <v/>
      </c>
      <c r="L441" s="407"/>
      <c r="M441" s="281"/>
      <c r="N441" s="366"/>
      <c r="O441" s="367" t="str">
        <f t="shared" si="139"/>
        <v/>
      </c>
      <c r="P441" s="366"/>
      <c r="Q441" s="395" t="str">
        <f t="shared" si="140"/>
        <v/>
      </c>
      <c r="R441" s="366"/>
      <c r="S441" s="396" t="str">
        <f t="shared" si="141"/>
        <v/>
      </c>
      <c r="T441" s="397">
        <f ca="1">SUMIF($N$8:S$9,"QUANT.",N441:S441)</f>
        <v>0</v>
      </c>
      <c r="U441" s="398">
        <f ca="1" t="shared" si="134"/>
        <v>0</v>
      </c>
      <c r="V441" s="399" t="str">
        <f ca="1" t="shared" si="136"/>
        <v/>
      </c>
      <c r="W441" s="400">
        <f ca="1" t="shared" si="142"/>
        <v>0</v>
      </c>
      <c r="X441" s="400" t="e">
        <f ca="1" t="shared" si="143"/>
        <v>#VALUE!</v>
      </c>
      <c r="Y441" s="281"/>
      <c r="Z441" s="281"/>
      <c r="AA441" s="281"/>
      <c r="AB441" s="281"/>
      <c r="AC441" s="281"/>
      <c r="AD441" s="281"/>
      <c r="AE441" s="281"/>
      <c r="AF441" s="281"/>
      <c r="AG441" s="281"/>
      <c r="AH441" s="281"/>
      <c r="AI441" s="281"/>
      <c r="AJ441" s="283">
        <f t="shared" si="144"/>
        <v>0</v>
      </c>
      <c r="AK441" s="283">
        <v>0</v>
      </c>
    </row>
    <row r="442" s="232" customFormat="1" spans="1:37">
      <c r="A442" s="402"/>
      <c r="B442" s="403"/>
      <c r="C442" s="404" t="str">
        <f>IF($B442="","",IFERROR(VLOOKUP($B442,#REF!,2,0),IFERROR(VLOOKUP($B442,#REF!,2,0),"")))</f>
        <v/>
      </c>
      <c r="D442" s="405" t="str">
        <f>IF($B442="","",IFERROR(VLOOKUP($B442,#REF!,3,0),IFERROR(VLOOKUP($B442,#REF!,3,0),"")))</f>
        <v/>
      </c>
      <c r="E442" s="406"/>
      <c r="F442" s="407" t="str">
        <f>IF($B442="","",IFERROR(VLOOKUP($B442,#REF!,4,0),IFERROR(VLOOKUP($B442,#REF!,6,0),"")))</f>
        <v/>
      </c>
      <c r="G442" s="407" t="str">
        <f>IF($B442="","",IFERROR(VLOOKUP($B442,#REF!,5,0),IFERROR(VLOOKUP($B442,#REF!,7,0),"")))</f>
        <v/>
      </c>
      <c r="H442" s="407" t="str">
        <f t="shared" si="135"/>
        <v/>
      </c>
      <c r="I442" s="407" t="str">
        <f t="shared" si="137"/>
        <v/>
      </c>
      <c r="J442" s="407" t="str">
        <f t="shared" si="138"/>
        <v/>
      </c>
      <c r="K442" s="407" t="str">
        <f t="shared" si="133"/>
        <v/>
      </c>
      <c r="L442" s="407"/>
      <c r="M442" s="281"/>
      <c r="N442" s="366"/>
      <c r="O442" s="367" t="str">
        <f t="shared" si="139"/>
        <v/>
      </c>
      <c r="P442" s="366"/>
      <c r="Q442" s="395" t="str">
        <f t="shared" si="140"/>
        <v/>
      </c>
      <c r="R442" s="366"/>
      <c r="S442" s="396" t="str">
        <f t="shared" si="141"/>
        <v/>
      </c>
      <c r="T442" s="397">
        <f ca="1">SUMIF($N$8:S$9,"QUANT.",N442:S442)</f>
        <v>0</v>
      </c>
      <c r="U442" s="398">
        <f ca="1" t="shared" si="134"/>
        <v>0</v>
      </c>
      <c r="V442" s="399" t="str">
        <f ca="1" t="shared" si="136"/>
        <v/>
      </c>
      <c r="W442" s="400">
        <f ca="1" t="shared" si="142"/>
        <v>0</v>
      </c>
      <c r="X442" s="400" t="e">
        <f ca="1" t="shared" si="143"/>
        <v>#VALUE!</v>
      </c>
      <c r="Y442" s="281"/>
      <c r="Z442" s="281"/>
      <c r="AA442" s="281"/>
      <c r="AB442" s="281"/>
      <c r="AC442" s="281"/>
      <c r="AD442" s="281"/>
      <c r="AE442" s="281"/>
      <c r="AF442" s="281"/>
      <c r="AG442" s="281"/>
      <c r="AH442" s="281"/>
      <c r="AI442" s="281"/>
      <c r="AJ442" s="283">
        <f t="shared" si="144"/>
        <v>0</v>
      </c>
      <c r="AK442" s="283">
        <v>0</v>
      </c>
    </row>
    <row r="443" s="232" customFormat="1" spans="1:37">
      <c r="A443" s="402"/>
      <c r="B443" s="403"/>
      <c r="C443" s="404" t="str">
        <f>IF($B443="","",IFERROR(VLOOKUP($B443,#REF!,2,0),IFERROR(VLOOKUP($B443,#REF!,2,0),"")))</f>
        <v/>
      </c>
      <c r="D443" s="405" t="str">
        <f>IF($B443="","",IFERROR(VLOOKUP($B443,#REF!,3,0),IFERROR(VLOOKUP($B443,#REF!,3,0),"")))</f>
        <v/>
      </c>
      <c r="E443" s="406"/>
      <c r="F443" s="407" t="str">
        <f>IF($B443="","",IFERROR(VLOOKUP($B443,#REF!,4,0),IFERROR(VLOOKUP($B443,#REF!,6,0),"")))</f>
        <v/>
      </c>
      <c r="G443" s="407" t="str">
        <f>IF($B443="","",IFERROR(VLOOKUP($B443,#REF!,5,0),IFERROR(VLOOKUP($B443,#REF!,7,0),"")))</f>
        <v/>
      </c>
      <c r="H443" s="407" t="str">
        <f t="shared" si="135"/>
        <v/>
      </c>
      <c r="I443" s="407" t="str">
        <f t="shared" si="137"/>
        <v/>
      </c>
      <c r="J443" s="407" t="str">
        <f t="shared" si="138"/>
        <v/>
      </c>
      <c r="K443" s="407" t="str">
        <f t="shared" si="133"/>
        <v/>
      </c>
      <c r="L443" s="407"/>
      <c r="M443" s="281"/>
      <c r="N443" s="366"/>
      <c r="O443" s="367" t="str">
        <f t="shared" si="139"/>
        <v/>
      </c>
      <c r="P443" s="366"/>
      <c r="Q443" s="395" t="str">
        <f t="shared" si="140"/>
        <v/>
      </c>
      <c r="R443" s="366"/>
      <c r="S443" s="396" t="str">
        <f t="shared" si="141"/>
        <v/>
      </c>
      <c r="T443" s="397">
        <f ca="1">SUMIF($N$8:S$9,"QUANT.",N443:S443)</f>
        <v>0</v>
      </c>
      <c r="U443" s="398">
        <f ca="1" t="shared" si="134"/>
        <v>0</v>
      </c>
      <c r="V443" s="399" t="str">
        <f ca="1" t="shared" si="136"/>
        <v/>
      </c>
      <c r="W443" s="400">
        <f ca="1" t="shared" si="142"/>
        <v>0</v>
      </c>
      <c r="X443" s="400" t="e">
        <f ca="1" t="shared" si="143"/>
        <v>#VALUE!</v>
      </c>
      <c r="Y443" s="281"/>
      <c r="Z443" s="281"/>
      <c r="AA443" s="281"/>
      <c r="AB443" s="281"/>
      <c r="AC443" s="281"/>
      <c r="AD443" s="281"/>
      <c r="AE443" s="281"/>
      <c r="AF443" s="281"/>
      <c r="AG443" s="281"/>
      <c r="AH443" s="281"/>
      <c r="AI443" s="281"/>
      <c r="AJ443" s="283">
        <f t="shared" si="144"/>
        <v>0</v>
      </c>
      <c r="AK443" s="283">
        <v>0</v>
      </c>
    </row>
    <row r="444" s="232" customFormat="1" spans="1:37">
      <c r="A444" s="402"/>
      <c r="B444" s="403"/>
      <c r="C444" s="404" t="str">
        <f>IF($B444="","",IFERROR(VLOOKUP($B444,#REF!,2,0),IFERROR(VLOOKUP($B444,#REF!,2,0),"")))</f>
        <v/>
      </c>
      <c r="D444" s="405" t="str">
        <f>IF($B444="","",IFERROR(VLOOKUP($B444,#REF!,3,0),IFERROR(VLOOKUP($B444,#REF!,3,0),"")))</f>
        <v/>
      </c>
      <c r="E444" s="406"/>
      <c r="F444" s="407" t="str">
        <f>IF($B444="","",IFERROR(VLOOKUP($B444,#REF!,4,0),IFERROR(VLOOKUP($B444,#REF!,6,0),"")))</f>
        <v/>
      </c>
      <c r="G444" s="407" t="str">
        <f>IF($B444="","",IFERROR(VLOOKUP($B444,#REF!,5,0),IFERROR(VLOOKUP($B444,#REF!,7,0),"")))</f>
        <v/>
      </c>
      <c r="H444" s="407" t="str">
        <f t="shared" si="135"/>
        <v/>
      </c>
      <c r="I444" s="407" t="str">
        <f t="shared" si="137"/>
        <v/>
      </c>
      <c r="J444" s="407" t="str">
        <f t="shared" si="138"/>
        <v/>
      </c>
      <c r="K444" s="407" t="str">
        <f t="shared" si="133"/>
        <v/>
      </c>
      <c r="L444" s="407"/>
      <c r="M444" s="281"/>
      <c r="N444" s="366"/>
      <c r="O444" s="367" t="str">
        <f t="shared" si="139"/>
        <v/>
      </c>
      <c r="P444" s="366"/>
      <c r="Q444" s="395" t="str">
        <f t="shared" si="140"/>
        <v/>
      </c>
      <c r="R444" s="366"/>
      <c r="S444" s="396" t="str">
        <f t="shared" si="141"/>
        <v/>
      </c>
      <c r="T444" s="397">
        <f ca="1">SUMIF($N$8:S$9,"QUANT.",N444:S444)</f>
        <v>0</v>
      </c>
      <c r="U444" s="398">
        <f ca="1" t="shared" si="134"/>
        <v>0</v>
      </c>
      <c r="V444" s="399" t="str">
        <f ca="1" t="shared" si="136"/>
        <v/>
      </c>
      <c r="W444" s="400">
        <f ca="1" t="shared" si="142"/>
        <v>0</v>
      </c>
      <c r="X444" s="400" t="e">
        <f ca="1" t="shared" si="143"/>
        <v>#VALUE!</v>
      </c>
      <c r="Y444" s="281"/>
      <c r="Z444" s="281"/>
      <c r="AA444" s="281"/>
      <c r="AB444" s="281"/>
      <c r="AC444" s="281"/>
      <c r="AD444" s="281"/>
      <c r="AE444" s="281"/>
      <c r="AF444" s="281"/>
      <c r="AG444" s="281"/>
      <c r="AH444" s="281"/>
      <c r="AI444" s="281"/>
      <c r="AJ444" s="283">
        <f t="shared" si="144"/>
        <v>0</v>
      </c>
      <c r="AK444" s="283">
        <v>0</v>
      </c>
    </row>
    <row r="445" s="232" customFormat="1" spans="1:37">
      <c r="A445" s="402"/>
      <c r="B445" s="403"/>
      <c r="C445" s="404" t="str">
        <f>IF($B445="","",IFERROR(VLOOKUP($B445,#REF!,2,0),IFERROR(VLOOKUP($B445,#REF!,2,0),"")))</f>
        <v/>
      </c>
      <c r="D445" s="405" t="str">
        <f>IF($B445="","",IFERROR(VLOOKUP($B445,#REF!,3,0),IFERROR(VLOOKUP($B445,#REF!,3,0),"")))</f>
        <v/>
      </c>
      <c r="E445" s="406"/>
      <c r="F445" s="407" t="str">
        <f>IF($B445="","",IFERROR(VLOOKUP($B445,#REF!,4,0),IFERROR(VLOOKUP($B445,#REF!,6,0),"")))</f>
        <v/>
      </c>
      <c r="G445" s="407" t="str">
        <f>IF($B445="","",IFERROR(VLOOKUP($B445,#REF!,5,0),IFERROR(VLOOKUP($B445,#REF!,7,0),"")))</f>
        <v/>
      </c>
      <c r="H445" s="407" t="str">
        <f t="shared" si="135"/>
        <v/>
      </c>
      <c r="I445" s="407" t="str">
        <f t="shared" si="137"/>
        <v/>
      </c>
      <c r="J445" s="407" t="str">
        <f t="shared" si="138"/>
        <v/>
      </c>
      <c r="K445" s="407" t="str">
        <f t="shared" si="133"/>
        <v/>
      </c>
      <c r="L445" s="407"/>
      <c r="M445" s="281"/>
      <c r="N445" s="366"/>
      <c r="O445" s="367" t="str">
        <f t="shared" si="139"/>
        <v/>
      </c>
      <c r="P445" s="366"/>
      <c r="Q445" s="395" t="str">
        <f t="shared" si="140"/>
        <v/>
      </c>
      <c r="R445" s="366"/>
      <c r="S445" s="396" t="str">
        <f t="shared" si="141"/>
        <v/>
      </c>
      <c r="T445" s="397">
        <f ca="1">SUMIF($N$8:S$9,"QUANT.",N445:S445)</f>
        <v>0</v>
      </c>
      <c r="U445" s="398">
        <f ca="1" t="shared" si="134"/>
        <v>0</v>
      </c>
      <c r="V445" s="399" t="str">
        <f ca="1" t="shared" si="136"/>
        <v/>
      </c>
      <c r="W445" s="400">
        <f ca="1" t="shared" si="142"/>
        <v>0</v>
      </c>
      <c r="X445" s="400" t="e">
        <f ca="1" t="shared" si="143"/>
        <v>#VALUE!</v>
      </c>
      <c r="Y445" s="281"/>
      <c r="Z445" s="281"/>
      <c r="AA445" s="281"/>
      <c r="AB445" s="281"/>
      <c r="AC445" s="281"/>
      <c r="AD445" s="281"/>
      <c r="AE445" s="281"/>
      <c r="AF445" s="281"/>
      <c r="AG445" s="281"/>
      <c r="AH445" s="281"/>
      <c r="AI445" s="281"/>
      <c r="AJ445" s="283">
        <f t="shared" si="144"/>
        <v>0</v>
      </c>
      <c r="AK445" s="283">
        <v>0</v>
      </c>
    </row>
    <row r="446" s="232" customFormat="1" spans="1:37">
      <c r="A446" s="402"/>
      <c r="B446" s="403"/>
      <c r="C446" s="404" t="str">
        <f>IF($B446="","",IFERROR(VLOOKUP($B446,#REF!,2,0),IFERROR(VLOOKUP($B446,#REF!,2,0),"")))</f>
        <v/>
      </c>
      <c r="D446" s="405" t="str">
        <f>IF($B446="","",IFERROR(VLOOKUP($B446,#REF!,3,0),IFERROR(VLOOKUP($B446,#REF!,3,0),"")))</f>
        <v/>
      </c>
      <c r="E446" s="406"/>
      <c r="F446" s="407" t="str">
        <f>IF($B446="","",IFERROR(VLOOKUP($B446,#REF!,4,0),IFERROR(VLOOKUP($B446,#REF!,6,0),"")))</f>
        <v/>
      </c>
      <c r="G446" s="407" t="str">
        <f>IF($B446="","",IFERROR(VLOOKUP($B446,#REF!,5,0),IFERROR(VLOOKUP($B446,#REF!,7,0),"")))</f>
        <v/>
      </c>
      <c r="H446" s="407" t="str">
        <f t="shared" si="135"/>
        <v/>
      </c>
      <c r="I446" s="407" t="str">
        <f t="shared" si="137"/>
        <v/>
      </c>
      <c r="J446" s="407" t="str">
        <f t="shared" si="138"/>
        <v/>
      </c>
      <c r="K446" s="407" t="str">
        <f t="shared" si="133"/>
        <v/>
      </c>
      <c r="L446" s="407"/>
      <c r="M446" s="281"/>
      <c r="N446" s="366"/>
      <c r="O446" s="367" t="str">
        <f t="shared" si="139"/>
        <v/>
      </c>
      <c r="P446" s="366"/>
      <c r="Q446" s="395" t="str">
        <f t="shared" si="140"/>
        <v/>
      </c>
      <c r="R446" s="366"/>
      <c r="S446" s="396" t="str">
        <f t="shared" si="141"/>
        <v/>
      </c>
      <c r="T446" s="397">
        <f ca="1">SUMIF($N$8:S$9,"QUANT.",N446:S446)</f>
        <v>0</v>
      </c>
      <c r="U446" s="398">
        <f ca="1" t="shared" si="134"/>
        <v>0</v>
      </c>
      <c r="V446" s="399" t="str">
        <f ca="1" t="shared" si="136"/>
        <v/>
      </c>
      <c r="W446" s="400">
        <f ca="1" t="shared" si="142"/>
        <v>0</v>
      </c>
      <c r="X446" s="400" t="e">
        <f ca="1" t="shared" si="143"/>
        <v>#VALUE!</v>
      </c>
      <c r="Y446" s="281"/>
      <c r="Z446" s="281"/>
      <c r="AA446" s="281"/>
      <c r="AB446" s="281"/>
      <c r="AC446" s="281"/>
      <c r="AD446" s="281"/>
      <c r="AE446" s="281"/>
      <c r="AF446" s="281"/>
      <c r="AG446" s="281"/>
      <c r="AH446" s="281"/>
      <c r="AI446" s="281"/>
      <c r="AJ446" s="283">
        <f t="shared" si="144"/>
        <v>0</v>
      </c>
      <c r="AK446" s="283">
        <v>0</v>
      </c>
    </row>
    <row r="447" s="232" customFormat="1" spans="1:37">
      <c r="A447" s="402"/>
      <c r="B447" s="403"/>
      <c r="C447" s="404" t="str">
        <f>IF($B447="","",IFERROR(VLOOKUP($B447,#REF!,2,0),IFERROR(VLOOKUP($B447,#REF!,2,0),"")))</f>
        <v/>
      </c>
      <c r="D447" s="405" t="str">
        <f>IF($B447="","",IFERROR(VLOOKUP($B447,#REF!,3,0),IFERROR(VLOOKUP($B447,#REF!,3,0),"")))</f>
        <v/>
      </c>
      <c r="E447" s="406"/>
      <c r="F447" s="407" t="str">
        <f>IF($B447="","",IFERROR(VLOOKUP($B447,#REF!,4,0),IFERROR(VLOOKUP($B447,#REF!,6,0),"")))</f>
        <v/>
      </c>
      <c r="G447" s="407" t="str">
        <f>IF($B447="","",IFERROR(VLOOKUP($B447,#REF!,5,0),IFERROR(VLOOKUP($B447,#REF!,7,0),"")))</f>
        <v/>
      </c>
      <c r="H447" s="407" t="str">
        <f t="shared" si="135"/>
        <v/>
      </c>
      <c r="I447" s="407" t="str">
        <f t="shared" si="137"/>
        <v/>
      </c>
      <c r="J447" s="407" t="str">
        <f t="shared" si="138"/>
        <v/>
      </c>
      <c r="K447" s="407" t="str">
        <f t="shared" si="133"/>
        <v/>
      </c>
      <c r="L447" s="407"/>
      <c r="M447" s="281"/>
      <c r="N447" s="366"/>
      <c r="O447" s="367" t="str">
        <f t="shared" si="139"/>
        <v/>
      </c>
      <c r="P447" s="366"/>
      <c r="Q447" s="395" t="str">
        <f t="shared" si="140"/>
        <v/>
      </c>
      <c r="R447" s="366"/>
      <c r="S447" s="396" t="str">
        <f t="shared" si="141"/>
        <v/>
      </c>
      <c r="T447" s="397">
        <f ca="1">SUMIF($N$8:S$9,"QUANT.",N447:S447)</f>
        <v>0</v>
      </c>
      <c r="U447" s="398">
        <f ca="1" t="shared" si="134"/>
        <v>0</v>
      </c>
      <c r="V447" s="399" t="str">
        <f ca="1" t="shared" si="136"/>
        <v/>
      </c>
      <c r="W447" s="400">
        <f ca="1" t="shared" si="142"/>
        <v>0</v>
      </c>
      <c r="X447" s="400" t="e">
        <f ca="1" t="shared" si="143"/>
        <v>#VALUE!</v>
      </c>
      <c r="Y447" s="281"/>
      <c r="Z447" s="281"/>
      <c r="AA447" s="281"/>
      <c r="AB447" s="281"/>
      <c r="AC447" s="281"/>
      <c r="AD447" s="281"/>
      <c r="AE447" s="281"/>
      <c r="AF447" s="281"/>
      <c r="AG447" s="281"/>
      <c r="AH447" s="281"/>
      <c r="AI447" s="281"/>
      <c r="AJ447" s="283">
        <f t="shared" si="144"/>
        <v>0</v>
      </c>
      <c r="AK447" s="283">
        <v>0</v>
      </c>
    </row>
    <row r="448" s="232" customFormat="1" spans="1:37">
      <c r="A448" s="402"/>
      <c r="B448" s="403"/>
      <c r="C448" s="404" t="str">
        <f>IF($B448="","",IFERROR(VLOOKUP($B448,#REF!,2,0),IFERROR(VLOOKUP($B448,#REF!,2,0),"")))</f>
        <v/>
      </c>
      <c r="D448" s="405" t="str">
        <f>IF($B448="","",IFERROR(VLOOKUP($B448,#REF!,3,0),IFERROR(VLOOKUP($B448,#REF!,3,0),"")))</f>
        <v/>
      </c>
      <c r="E448" s="406"/>
      <c r="F448" s="407" t="str">
        <f>IF($B448="","",IFERROR(VLOOKUP($B448,#REF!,4,0),IFERROR(VLOOKUP($B448,#REF!,6,0),"")))</f>
        <v/>
      </c>
      <c r="G448" s="407" t="str">
        <f>IF($B448="","",IFERROR(VLOOKUP($B448,#REF!,5,0),IFERROR(VLOOKUP($B448,#REF!,7,0),"")))</f>
        <v/>
      </c>
      <c r="H448" s="407" t="str">
        <f t="shared" si="135"/>
        <v/>
      </c>
      <c r="I448" s="407" t="str">
        <f t="shared" si="137"/>
        <v/>
      </c>
      <c r="J448" s="407" t="str">
        <f t="shared" si="138"/>
        <v/>
      </c>
      <c r="K448" s="407" t="str">
        <f t="shared" si="133"/>
        <v/>
      </c>
      <c r="L448" s="407"/>
      <c r="M448" s="281"/>
      <c r="N448" s="366"/>
      <c r="O448" s="367" t="str">
        <f t="shared" si="139"/>
        <v/>
      </c>
      <c r="P448" s="366"/>
      <c r="Q448" s="395" t="str">
        <f t="shared" si="140"/>
        <v/>
      </c>
      <c r="R448" s="366"/>
      <c r="S448" s="396" t="str">
        <f t="shared" si="141"/>
        <v/>
      </c>
      <c r="T448" s="397">
        <f ca="1">SUMIF($N$8:S$9,"QUANT.",N448:S448)</f>
        <v>0</v>
      </c>
      <c r="U448" s="398">
        <f ca="1" t="shared" si="134"/>
        <v>0</v>
      </c>
      <c r="V448" s="399" t="str">
        <f ca="1" t="shared" si="136"/>
        <v/>
      </c>
      <c r="W448" s="400">
        <f ca="1" t="shared" si="142"/>
        <v>0</v>
      </c>
      <c r="X448" s="400" t="e">
        <f ca="1" t="shared" si="143"/>
        <v>#VALUE!</v>
      </c>
      <c r="Y448" s="281"/>
      <c r="Z448" s="281"/>
      <c r="AA448" s="281"/>
      <c r="AB448" s="281"/>
      <c r="AC448" s="281"/>
      <c r="AD448" s="281"/>
      <c r="AE448" s="281"/>
      <c r="AF448" s="281"/>
      <c r="AG448" s="281"/>
      <c r="AH448" s="281"/>
      <c r="AI448" s="281"/>
      <c r="AJ448" s="283">
        <f t="shared" si="144"/>
        <v>0</v>
      </c>
      <c r="AK448" s="283">
        <v>0</v>
      </c>
    </row>
    <row r="449" s="232" customFormat="1" spans="1:37">
      <c r="A449" s="402"/>
      <c r="B449" s="403"/>
      <c r="C449" s="404" t="str">
        <f>IF($B449="","",IFERROR(VLOOKUP($B449,#REF!,2,0),IFERROR(VLOOKUP($B449,#REF!,2,0),"")))</f>
        <v/>
      </c>
      <c r="D449" s="405" t="str">
        <f>IF($B449="","",IFERROR(VLOOKUP($B449,#REF!,3,0),IFERROR(VLOOKUP($B449,#REF!,3,0),"")))</f>
        <v/>
      </c>
      <c r="E449" s="406"/>
      <c r="F449" s="407" t="str">
        <f>IF($B449="","",IFERROR(VLOOKUP($B449,#REF!,4,0),IFERROR(VLOOKUP($B449,#REF!,6,0),"")))</f>
        <v/>
      </c>
      <c r="G449" s="407" t="str">
        <f>IF($B449="","",IFERROR(VLOOKUP($B449,#REF!,5,0),IFERROR(VLOOKUP($B449,#REF!,7,0),"")))</f>
        <v/>
      </c>
      <c r="H449" s="407" t="str">
        <f t="shared" si="135"/>
        <v/>
      </c>
      <c r="I449" s="407" t="str">
        <f t="shared" si="137"/>
        <v/>
      </c>
      <c r="J449" s="407" t="str">
        <f t="shared" si="138"/>
        <v/>
      </c>
      <c r="K449" s="407" t="str">
        <f t="shared" si="133"/>
        <v/>
      </c>
      <c r="L449" s="407"/>
      <c r="M449" s="281"/>
      <c r="N449" s="366"/>
      <c r="O449" s="367" t="str">
        <f t="shared" si="139"/>
        <v/>
      </c>
      <c r="P449" s="366"/>
      <c r="Q449" s="395" t="str">
        <f t="shared" si="140"/>
        <v/>
      </c>
      <c r="R449" s="366"/>
      <c r="S449" s="396" t="str">
        <f t="shared" si="141"/>
        <v/>
      </c>
      <c r="T449" s="397">
        <f ca="1">SUMIF($N$8:S$9,"QUANT.",N449:S449)</f>
        <v>0</v>
      </c>
      <c r="U449" s="398">
        <f ca="1" t="shared" si="134"/>
        <v>0</v>
      </c>
      <c r="V449" s="399" t="str">
        <f ca="1" t="shared" si="136"/>
        <v/>
      </c>
      <c r="W449" s="400">
        <f ca="1" t="shared" si="142"/>
        <v>0</v>
      </c>
      <c r="X449" s="400" t="e">
        <f ca="1" t="shared" si="143"/>
        <v>#VALUE!</v>
      </c>
      <c r="Y449" s="281"/>
      <c r="Z449" s="281"/>
      <c r="AA449" s="281"/>
      <c r="AB449" s="281"/>
      <c r="AC449" s="281"/>
      <c r="AD449" s="281"/>
      <c r="AE449" s="281"/>
      <c r="AF449" s="281"/>
      <c r="AG449" s="281"/>
      <c r="AH449" s="281"/>
      <c r="AI449" s="281"/>
      <c r="AJ449" s="283">
        <f t="shared" si="144"/>
        <v>0</v>
      </c>
      <c r="AK449" s="283">
        <v>0</v>
      </c>
    </row>
    <row r="450" s="232" customFormat="1" spans="1:37">
      <c r="A450" s="402"/>
      <c r="B450" s="403"/>
      <c r="C450" s="404" t="str">
        <f>IF($B450="","",IFERROR(VLOOKUP($B450,#REF!,2,0),IFERROR(VLOOKUP($B450,#REF!,2,0),"")))</f>
        <v/>
      </c>
      <c r="D450" s="405" t="str">
        <f>IF($B450="","",IFERROR(VLOOKUP($B450,#REF!,3,0),IFERROR(VLOOKUP($B450,#REF!,3,0),"")))</f>
        <v/>
      </c>
      <c r="E450" s="406"/>
      <c r="F450" s="407" t="str">
        <f>IF($B450="","",IFERROR(VLOOKUP($B450,#REF!,4,0),IFERROR(VLOOKUP($B450,#REF!,6,0),"")))</f>
        <v/>
      </c>
      <c r="G450" s="407" t="str">
        <f>IF($B450="","",IFERROR(VLOOKUP($B450,#REF!,5,0),IFERROR(VLOOKUP($B450,#REF!,7,0),"")))</f>
        <v/>
      </c>
      <c r="H450" s="407" t="str">
        <f t="shared" si="135"/>
        <v/>
      </c>
      <c r="I450" s="407" t="str">
        <f t="shared" si="137"/>
        <v/>
      </c>
      <c r="J450" s="407" t="str">
        <f t="shared" si="138"/>
        <v/>
      </c>
      <c r="K450" s="407" t="str">
        <f t="shared" si="133"/>
        <v/>
      </c>
      <c r="L450" s="407"/>
      <c r="M450" s="281"/>
      <c r="N450" s="366"/>
      <c r="O450" s="367" t="str">
        <f t="shared" si="139"/>
        <v/>
      </c>
      <c r="P450" s="366"/>
      <c r="Q450" s="395" t="str">
        <f t="shared" si="140"/>
        <v/>
      </c>
      <c r="R450" s="366"/>
      <c r="S450" s="396" t="str">
        <f t="shared" si="141"/>
        <v/>
      </c>
      <c r="T450" s="397">
        <f ca="1">SUMIF($N$8:S$9,"QUANT.",N450:S450)</f>
        <v>0</v>
      </c>
      <c r="U450" s="398">
        <f ca="1" t="shared" si="134"/>
        <v>0</v>
      </c>
      <c r="V450" s="399" t="str">
        <f ca="1" t="shared" si="136"/>
        <v/>
      </c>
      <c r="W450" s="400">
        <f ca="1" t="shared" si="142"/>
        <v>0</v>
      </c>
      <c r="X450" s="400" t="e">
        <f ca="1" t="shared" si="143"/>
        <v>#VALUE!</v>
      </c>
      <c r="Y450" s="281"/>
      <c r="Z450" s="281"/>
      <c r="AA450" s="281"/>
      <c r="AB450" s="281"/>
      <c r="AC450" s="281"/>
      <c r="AD450" s="281"/>
      <c r="AE450" s="281"/>
      <c r="AF450" s="281"/>
      <c r="AG450" s="281"/>
      <c r="AH450" s="281"/>
      <c r="AI450" s="281"/>
      <c r="AJ450" s="283">
        <f t="shared" si="144"/>
        <v>0</v>
      </c>
      <c r="AK450" s="283">
        <v>0</v>
      </c>
    </row>
    <row r="451" s="232" customFormat="1" spans="1:37">
      <c r="A451" s="402"/>
      <c r="B451" s="403"/>
      <c r="C451" s="404" t="str">
        <f>IF($B451="","",IFERROR(VLOOKUP($B451,#REF!,2,0),IFERROR(VLOOKUP($B451,#REF!,2,0),"")))</f>
        <v/>
      </c>
      <c r="D451" s="405" t="str">
        <f>IF($B451="","",IFERROR(VLOOKUP($B451,#REF!,3,0),IFERROR(VLOOKUP($B451,#REF!,3,0),"")))</f>
        <v/>
      </c>
      <c r="E451" s="406"/>
      <c r="F451" s="407" t="str">
        <f>IF($B451="","",IFERROR(VLOOKUP($B451,#REF!,4,0),IFERROR(VLOOKUP($B451,#REF!,6,0),"")))</f>
        <v/>
      </c>
      <c r="G451" s="407" t="str">
        <f>IF($B451="","",IFERROR(VLOOKUP($B451,#REF!,5,0),IFERROR(VLOOKUP($B451,#REF!,7,0),"")))</f>
        <v/>
      </c>
      <c r="H451" s="407" t="str">
        <f t="shared" si="135"/>
        <v/>
      </c>
      <c r="I451" s="407" t="str">
        <f t="shared" si="137"/>
        <v/>
      </c>
      <c r="J451" s="407" t="str">
        <f t="shared" si="138"/>
        <v/>
      </c>
      <c r="K451" s="407" t="str">
        <f t="shared" si="133"/>
        <v/>
      </c>
      <c r="L451" s="407"/>
      <c r="M451" s="281"/>
      <c r="N451" s="366"/>
      <c r="O451" s="367" t="str">
        <f t="shared" si="139"/>
        <v/>
      </c>
      <c r="P451" s="366"/>
      <c r="Q451" s="395" t="str">
        <f t="shared" si="140"/>
        <v/>
      </c>
      <c r="R451" s="366"/>
      <c r="S451" s="396" t="str">
        <f t="shared" si="141"/>
        <v/>
      </c>
      <c r="T451" s="397">
        <f ca="1">SUMIF($N$8:S$9,"QUANT.",N451:S451)</f>
        <v>0</v>
      </c>
      <c r="U451" s="398">
        <f ca="1" t="shared" si="134"/>
        <v>0</v>
      </c>
      <c r="V451" s="399" t="str">
        <f ca="1" t="shared" si="136"/>
        <v/>
      </c>
      <c r="W451" s="400">
        <f ca="1" t="shared" si="142"/>
        <v>0</v>
      </c>
      <c r="X451" s="400" t="e">
        <f ca="1" t="shared" si="143"/>
        <v>#VALUE!</v>
      </c>
      <c r="Y451" s="281"/>
      <c r="Z451" s="281"/>
      <c r="AA451" s="281"/>
      <c r="AB451" s="281"/>
      <c r="AC451" s="281"/>
      <c r="AD451" s="281"/>
      <c r="AE451" s="281"/>
      <c r="AF451" s="281"/>
      <c r="AG451" s="281"/>
      <c r="AH451" s="281"/>
      <c r="AI451" s="281"/>
      <c r="AJ451" s="283">
        <f t="shared" si="144"/>
        <v>0</v>
      </c>
      <c r="AK451" s="283">
        <v>0</v>
      </c>
    </row>
    <row r="452" s="232" customFormat="1" spans="1:37">
      <c r="A452" s="402"/>
      <c r="B452" s="403"/>
      <c r="C452" s="404" t="str">
        <f>IF($B452="","",IFERROR(VLOOKUP($B452,#REF!,2,0),IFERROR(VLOOKUP($B452,#REF!,2,0),"")))</f>
        <v/>
      </c>
      <c r="D452" s="405" t="str">
        <f>IF($B452="","",IFERROR(VLOOKUP($B452,#REF!,3,0),IFERROR(VLOOKUP($B452,#REF!,3,0),"")))</f>
        <v/>
      </c>
      <c r="E452" s="406"/>
      <c r="F452" s="407" t="str">
        <f>IF($B452="","",IFERROR(VLOOKUP($B452,#REF!,4,0),IFERROR(VLOOKUP($B452,#REF!,6,0),"")))</f>
        <v/>
      </c>
      <c r="G452" s="407" t="str">
        <f>IF($B452="","",IFERROR(VLOOKUP($B452,#REF!,5,0),IFERROR(VLOOKUP($B452,#REF!,7,0),"")))</f>
        <v/>
      </c>
      <c r="H452" s="407" t="str">
        <f t="shared" si="135"/>
        <v/>
      </c>
      <c r="I452" s="407" t="str">
        <f t="shared" si="137"/>
        <v/>
      </c>
      <c r="J452" s="407" t="str">
        <f t="shared" si="138"/>
        <v/>
      </c>
      <c r="K452" s="407" t="str">
        <f t="shared" si="133"/>
        <v/>
      </c>
      <c r="L452" s="407"/>
      <c r="M452" s="281"/>
      <c r="N452" s="366"/>
      <c r="O452" s="367" t="str">
        <f t="shared" si="139"/>
        <v/>
      </c>
      <c r="P452" s="366"/>
      <c r="Q452" s="395" t="str">
        <f t="shared" si="140"/>
        <v/>
      </c>
      <c r="R452" s="366"/>
      <c r="S452" s="396" t="str">
        <f t="shared" si="141"/>
        <v/>
      </c>
      <c r="T452" s="397">
        <f ca="1">SUMIF($N$8:S$9,"QUANT.",N452:S452)</f>
        <v>0</v>
      </c>
      <c r="U452" s="398">
        <f ca="1" t="shared" si="134"/>
        <v>0</v>
      </c>
      <c r="V452" s="399" t="str">
        <f ca="1" t="shared" si="136"/>
        <v/>
      </c>
      <c r="W452" s="400">
        <f ca="1" t="shared" si="142"/>
        <v>0</v>
      </c>
      <c r="X452" s="400" t="e">
        <f ca="1" t="shared" si="143"/>
        <v>#VALUE!</v>
      </c>
      <c r="Y452" s="281"/>
      <c r="Z452" s="281"/>
      <c r="AA452" s="281"/>
      <c r="AB452" s="281"/>
      <c r="AC452" s="281"/>
      <c r="AD452" s="281"/>
      <c r="AE452" s="281"/>
      <c r="AF452" s="281"/>
      <c r="AG452" s="281"/>
      <c r="AH452" s="281"/>
      <c r="AI452" s="281"/>
      <c r="AJ452" s="283">
        <f t="shared" si="144"/>
        <v>0</v>
      </c>
      <c r="AK452" s="283">
        <v>0</v>
      </c>
    </row>
    <row r="453" s="232" customFormat="1" spans="1:37">
      <c r="A453" s="402"/>
      <c r="B453" s="403"/>
      <c r="C453" s="404" t="str">
        <f>IF($B453="","",IFERROR(VLOOKUP($B453,#REF!,2,0),IFERROR(VLOOKUP($B453,#REF!,2,0),"")))</f>
        <v/>
      </c>
      <c r="D453" s="405" t="str">
        <f>IF($B453="","",IFERROR(VLOOKUP($B453,#REF!,3,0),IFERROR(VLOOKUP($B453,#REF!,3,0),"")))</f>
        <v/>
      </c>
      <c r="E453" s="406"/>
      <c r="F453" s="407" t="str">
        <f>IF($B453="","",IFERROR(VLOOKUP($B453,#REF!,4,0),IFERROR(VLOOKUP($B453,#REF!,6,0),"")))</f>
        <v/>
      </c>
      <c r="G453" s="407" t="str">
        <f>IF($B453="","",IFERROR(VLOOKUP($B453,#REF!,5,0),IFERROR(VLOOKUP($B453,#REF!,7,0),"")))</f>
        <v/>
      </c>
      <c r="H453" s="407" t="str">
        <f t="shared" si="135"/>
        <v/>
      </c>
      <c r="I453" s="407" t="str">
        <f t="shared" si="137"/>
        <v/>
      </c>
      <c r="J453" s="407" t="str">
        <f t="shared" si="138"/>
        <v/>
      </c>
      <c r="K453" s="407" t="str">
        <f t="shared" si="133"/>
        <v/>
      </c>
      <c r="L453" s="407"/>
      <c r="M453" s="281"/>
      <c r="N453" s="366"/>
      <c r="O453" s="367" t="str">
        <f t="shared" si="139"/>
        <v/>
      </c>
      <c r="P453" s="366"/>
      <c r="Q453" s="395" t="str">
        <f t="shared" si="140"/>
        <v/>
      </c>
      <c r="R453" s="366"/>
      <c r="S453" s="396" t="str">
        <f t="shared" si="141"/>
        <v/>
      </c>
      <c r="T453" s="397">
        <f ca="1">SUMIF($N$8:S$9,"QUANT.",N453:S453)</f>
        <v>0</v>
      </c>
      <c r="U453" s="398">
        <f ca="1" t="shared" si="134"/>
        <v>0</v>
      </c>
      <c r="V453" s="399" t="str">
        <f ca="1" t="shared" si="136"/>
        <v/>
      </c>
      <c r="W453" s="400">
        <f ca="1" t="shared" si="142"/>
        <v>0</v>
      </c>
      <c r="X453" s="400" t="e">
        <f ca="1" t="shared" si="143"/>
        <v>#VALUE!</v>
      </c>
      <c r="Y453" s="281"/>
      <c r="Z453" s="281"/>
      <c r="AA453" s="281"/>
      <c r="AB453" s="281"/>
      <c r="AC453" s="281"/>
      <c r="AD453" s="281"/>
      <c r="AE453" s="281"/>
      <c r="AF453" s="281"/>
      <c r="AG453" s="281"/>
      <c r="AH453" s="281"/>
      <c r="AI453" s="281"/>
      <c r="AJ453" s="283">
        <f t="shared" si="144"/>
        <v>0</v>
      </c>
      <c r="AK453" s="283">
        <v>0</v>
      </c>
    </row>
    <row r="454" s="232" customFormat="1" spans="1:37">
      <c r="A454" s="402"/>
      <c r="B454" s="403"/>
      <c r="C454" s="404" t="str">
        <f>IF($B454="","",IFERROR(VLOOKUP($B454,#REF!,2,0),IFERROR(VLOOKUP($B454,#REF!,2,0),"")))</f>
        <v/>
      </c>
      <c r="D454" s="405" t="str">
        <f>IF($B454="","",IFERROR(VLOOKUP($B454,#REF!,3,0),IFERROR(VLOOKUP($B454,#REF!,3,0),"")))</f>
        <v/>
      </c>
      <c r="E454" s="406"/>
      <c r="F454" s="407" t="str">
        <f>IF($B454="","",IFERROR(VLOOKUP($B454,#REF!,4,0),IFERROR(VLOOKUP($B454,#REF!,6,0),"")))</f>
        <v/>
      </c>
      <c r="G454" s="407" t="str">
        <f>IF($B454="","",IFERROR(VLOOKUP($B454,#REF!,5,0),IFERROR(VLOOKUP($B454,#REF!,7,0),"")))</f>
        <v/>
      </c>
      <c r="H454" s="407" t="str">
        <f t="shared" si="135"/>
        <v/>
      </c>
      <c r="I454" s="407" t="str">
        <f t="shared" si="137"/>
        <v/>
      </c>
      <c r="J454" s="407" t="str">
        <f t="shared" si="138"/>
        <v/>
      </c>
      <c r="K454" s="407" t="str">
        <f t="shared" si="133"/>
        <v/>
      </c>
      <c r="L454" s="407"/>
      <c r="M454" s="281"/>
      <c r="N454" s="366"/>
      <c r="O454" s="367" t="str">
        <f t="shared" si="139"/>
        <v/>
      </c>
      <c r="P454" s="366"/>
      <c r="Q454" s="395" t="str">
        <f t="shared" si="140"/>
        <v/>
      </c>
      <c r="R454" s="366"/>
      <c r="S454" s="396" t="str">
        <f t="shared" si="141"/>
        <v/>
      </c>
      <c r="T454" s="397">
        <f ca="1">SUMIF($N$8:S$9,"QUANT.",N454:S454)</f>
        <v>0</v>
      </c>
      <c r="U454" s="398">
        <f ca="1" t="shared" si="134"/>
        <v>0</v>
      </c>
      <c r="V454" s="399" t="str">
        <f ca="1" t="shared" si="136"/>
        <v/>
      </c>
      <c r="W454" s="400">
        <f ca="1" t="shared" si="142"/>
        <v>0</v>
      </c>
      <c r="X454" s="400" t="e">
        <f ca="1" t="shared" si="143"/>
        <v>#VALUE!</v>
      </c>
      <c r="Y454" s="281"/>
      <c r="Z454" s="281"/>
      <c r="AA454" s="281"/>
      <c r="AB454" s="281"/>
      <c r="AC454" s="281"/>
      <c r="AD454" s="281"/>
      <c r="AE454" s="281"/>
      <c r="AF454" s="281"/>
      <c r="AG454" s="281"/>
      <c r="AH454" s="281"/>
      <c r="AI454" s="281"/>
      <c r="AJ454" s="283">
        <f t="shared" si="144"/>
        <v>0</v>
      </c>
      <c r="AK454" s="283">
        <v>0</v>
      </c>
    </row>
    <row r="455" s="232" customFormat="1" spans="1:37">
      <c r="A455" s="402"/>
      <c r="B455" s="403"/>
      <c r="C455" s="404" t="str">
        <f>IF($B455="","",IFERROR(VLOOKUP($B455,#REF!,2,0),IFERROR(VLOOKUP($B455,#REF!,2,0),"")))</f>
        <v/>
      </c>
      <c r="D455" s="405" t="str">
        <f>IF($B455="","",IFERROR(VLOOKUP($B455,#REF!,3,0),IFERROR(VLOOKUP($B455,#REF!,3,0),"")))</f>
        <v/>
      </c>
      <c r="E455" s="406"/>
      <c r="F455" s="407" t="str">
        <f>IF($B455="","",IFERROR(VLOOKUP($B455,#REF!,4,0),IFERROR(VLOOKUP($B455,#REF!,6,0),"")))</f>
        <v/>
      </c>
      <c r="G455" s="407" t="str">
        <f>IF($B455="","",IFERROR(VLOOKUP($B455,#REF!,5,0),IFERROR(VLOOKUP($B455,#REF!,7,0),"")))</f>
        <v/>
      </c>
      <c r="H455" s="407" t="str">
        <f t="shared" si="135"/>
        <v/>
      </c>
      <c r="I455" s="407" t="str">
        <f t="shared" si="137"/>
        <v/>
      </c>
      <c r="J455" s="407" t="str">
        <f t="shared" si="138"/>
        <v/>
      </c>
      <c r="K455" s="407" t="str">
        <f t="shared" si="133"/>
        <v/>
      </c>
      <c r="L455" s="407"/>
      <c r="M455" s="281"/>
      <c r="N455" s="366"/>
      <c r="O455" s="367" t="str">
        <f t="shared" si="139"/>
        <v/>
      </c>
      <c r="P455" s="366"/>
      <c r="Q455" s="395" t="str">
        <f t="shared" si="140"/>
        <v/>
      </c>
      <c r="R455" s="366"/>
      <c r="S455" s="396" t="str">
        <f t="shared" si="141"/>
        <v/>
      </c>
      <c r="T455" s="397">
        <f ca="1">SUMIF($N$8:S$9,"QUANT.",N455:S455)</f>
        <v>0</v>
      </c>
      <c r="U455" s="398">
        <f ca="1" t="shared" si="134"/>
        <v>0</v>
      </c>
      <c r="V455" s="399" t="str">
        <f ca="1" t="shared" si="136"/>
        <v/>
      </c>
      <c r="W455" s="400">
        <f ca="1" t="shared" si="142"/>
        <v>0</v>
      </c>
      <c r="X455" s="400" t="e">
        <f ca="1" t="shared" si="143"/>
        <v>#VALUE!</v>
      </c>
      <c r="Y455" s="281"/>
      <c r="Z455" s="281"/>
      <c r="AA455" s="281"/>
      <c r="AB455" s="281"/>
      <c r="AC455" s="281"/>
      <c r="AD455" s="281"/>
      <c r="AE455" s="281"/>
      <c r="AF455" s="281"/>
      <c r="AG455" s="281"/>
      <c r="AH455" s="281"/>
      <c r="AI455" s="281"/>
      <c r="AJ455" s="283">
        <f t="shared" si="144"/>
        <v>0</v>
      </c>
      <c r="AK455" s="283">
        <v>0</v>
      </c>
    </row>
    <row r="456" s="232" customFormat="1" spans="1:37">
      <c r="A456" s="402"/>
      <c r="B456" s="403"/>
      <c r="C456" s="404" t="str">
        <f>IF($B456="","",IFERROR(VLOOKUP($B456,#REF!,2,0),IFERROR(VLOOKUP($B456,#REF!,2,0),"")))</f>
        <v/>
      </c>
      <c r="D456" s="405" t="str">
        <f>IF($B456="","",IFERROR(VLOOKUP($B456,#REF!,3,0),IFERROR(VLOOKUP($B456,#REF!,3,0),"")))</f>
        <v/>
      </c>
      <c r="E456" s="406"/>
      <c r="F456" s="407" t="str">
        <f>IF($B456="","",IFERROR(VLOOKUP($B456,#REF!,4,0),IFERROR(VLOOKUP($B456,#REF!,6,0),"")))</f>
        <v/>
      </c>
      <c r="G456" s="407" t="str">
        <f>IF($B456="","",IFERROR(VLOOKUP($B456,#REF!,5,0),IFERROR(VLOOKUP($B456,#REF!,7,0),"")))</f>
        <v/>
      </c>
      <c r="H456" s="407" t="str">
        <f t="shared" si="135"/>
        <v/>
      </c>
      <c r="I456" s="407" t="str">
        <f t="shared" si="137"/>
        <v/>
      </c>
      <c r="J456" s="407" t="str">
        <f t="shared" si="138"/>
        <v/>
      </c>
      <c r="K456" s="407" t="str">
        <f t="shared" si="133"/>
        <v/>
      </c>
      <c r="L456" s="407"/>
      <c r="M456" s="281"/>
      <c r="N456" s="366"/>
      <c r="O456" s="367" t="str">
        <f t="shared" si="139"/>
        <v/>
      </c>
      <c r="P456" s="366"/>
      <c r="Q456" s="395" t="str">
        <f t="shared" si="140"/>
        <v/>
      </c>
      <c r="R456" s="366"/>
      <c r="S456" s="396" t="str">
        <f t="shared" si="141"/>
        <v/>
      </c>
      <c r="T456" s="397">
        <f ca="1">SUMIF($N$8:S$9,"QUANT.",N456:S456)</f>
        <v>0</v>
      </c>
      <c r="U456" s="398">
        <f ca="1" t="shared" si="134"/>
        <v>0</v>
      </c>
      <c r="V456" s="399" t="str">
        <f ca="1" t="shared" si="136"/>
        <v/>
      </c>
      <c r="W456" s="400">
        <f ca="1" t="shared" si="142"/>
        <v>0</v>
      </c>
      <c r="X456" s="400" t="e">
        <f ca="1" t="shared" si="143"/>
        <v>#VALUE!</v>
      </c>
      <c r="Y456" s="281"/>
      <c r="Z456" s="281"/>
      <c r="AA456" s="281"/>
      <c r="AB456" s="281"/>
      <c r="AC456" s="281"/>
      <c r="AD456" s="281"/>
      <c r="AE456" s="281"/>
      <c r="AF456" s="281"/>
      <c r="AG456" s="281"/>
      <c r="AH456" s="281"/>
      <c r="AI456" s="281"/>
      <c r="AJ456" s="283">
        <f t="shared" si="144"/>
        <v>0</v>
      </c>
      <c r="AK456" s="283">
        <v>0</v>
      </c>
    </row>
    <row r="457" s="232" customFormat="1" spans="1:37">
      <c r="A457" s="402"/>
      <c r="B457" s="403"/>
      <c r="C457" s="404" t="str">
        <f>IF($B457="","",IFERROR(VLOOKUP($B457,#REF!,2,0),IFERROR(VLOOKUP($B457,#REF!,2,0),"")))</f>
        <v/>
      </c>
      <c r="D457" s="405" t="str">
        <f>IF($B457="","",IFERROR(VLOOKUP($B457,#REF!,3,0),IFERROR(VLOOKUP($B457,#REF!,3,0),"")))</f>
        <v/>
      </c>
      <c r="E457" s="406"/>
      <c r="F457" s="407" t="str">
        <f>IF($B457="","",IFERROR(VLOOKUP($B457,#REF!,4,0),IFERROR(VLOOKUP($B457,#REF!,6,0),"")))</f>
        <v/>
      </c>
      <c r="G457" s="407" t="str">
        <f>IF($B457="","",IFERROR(VLOOKUP($B457,#REF!,5,0),IFERROR(VLOOKUP($B457,#REF!,7,0),"")))</f>
        <v/>
      </c>
      <c r="H457" s="407" t="str">
        <f t="shared" si="135"/>
        <v/>
      </c>
      <c r="I457" s="407" t="str">
        <f t="shared" si="137"/>
        <v/>
      </c>
      <c r="J457" s="407" t="str">
        <f t="shared" si="138"/>
        <v/>
      </c>
      <c r="K457" s="407" t="str">
        <f t="shared" si="133"/>
        <v/>
      </c>
      <c r="L457" s="407"/>
      <c r="M457" s="281"/>
      <c r="N457" s="366"/>
      <c r="O457" s="367" t="str">
        <f t="shared" si="139"/>
        <v/>
      </c>
      <c r="P457" s="366"/>
      <c r="Q457" s="395" t="str">
        <f t="shared" si="140"/>
        <v/>
      </c>
      <c r="R457" s="366"/>
      <c r="S457" s="396" t="str">
        <f t="shared" si="141"/>
        <v/>
      </c>
      <c r="T457" s="397">
        <f ca="1">SUMIF($N$8:S$9,"QUANT.",N457:S457)</f>
        <v>0</v>
      </c>
      <c r="U457" s="398">
        <f ca="1" t="shared" si="134"/>
        <v>0</v>
      </c>
      <c r="V457" s="399" t="str">
        <f ca="1" t="shared" si="136"/>
        <v/>
      </c>
      <c r="W457" s="400">
        <f ca="1" t="shared" si="142"/>
        <v>0</v>
      </c>
      <c r="X457" s="400" t="e">
        <f ca="1" t="shared" si="143"/>
        <v>#VALUE!</v>
      </c>
      <c r="Y457" s="281"/>
      <c r="Z457" s="281"/>
      <c r="AA457" s="281"/>
      <c r="AB457" s="281"/>
      <c r="AC457" s="281"/>
      <c r="AD457" s="281"/>
      <c r="AE457" s="281"/>
      <c r="AF457" s="281"/>
      <c r="AG457" s="281"/>
      <c r="AH457" s="281"/>
      <c r="AI457" s="281"/>
      <c r="AJ457" s="283">
        <f t="shared" si="144"/>
        <v>0</v>
      </c>
      <c r="AK457" s="283">
        <v>0</v>
      </c>
    </row>
    <row r="458" s="232" customFormat="1" spans="1:37">
      <c r="A458" s="402"/>
      <c r="B458" s="403"/>
      <c r="C458" s="404" t="str">
        <f>IF($B458="","",IFERROR(VLOOKUP($B458,#REF!,2,0),IFERROR(VLOOKUP($B458,#REF!,2,0),"")))</f>
        <v/>
      </c>
      <c r="D458" s="405" t="str">
        <f>IF($B458="","",IFERROR(VLOOKUP($B458,#REF!,3,0),IFERROR(VLOOKUP($B458,#REF!,3,0),"")))</f>
        <v/>
      </c>
      <c r="E458" s="406"/>
      <c r="F458" s="407" t="str">
        <f>IF($B458="","",IFERROR(VLOOKUP($B458,#REF!,4,0),IFERROR(VLOOKUP($B458,#REF!,6,0),"")))</f>
        <v/>
      </c>
      <c r="G458" s="407" t="str">
        <f>IF($B458="","",IFERROR(VLOOKUP($B458,#REF!,5,0),IFERROR(VLOOKUP($B458,#REF!,7,0),"")))</f>
        <v/>
      </c>
      <c r="H458" s="407" t="str">
        <f t="shared" si="135"/>
        <v/>
      </c>
      <c r="I458" s="407" t="str">
        <f t="shared" si="137"/>
        <v/>
      </c>
      <c r="J458" s="407" t="str">
        <f t="shared" si="138"/>
        <v/>
      </c>
      <c r="K458" s="407" t="str">
        <f t="shared" si="133"/>
        <v/>
      </c>
      <c r="L458" s="407"/>
      <c r="M458" s="281"/>
      <c r="N458" s="366"/>
      <c r="O458" s="367" t="str">
        <f t="shared" si="139"/>
        <v/>
      </c>
      <c r="P458" s="366"/>
      <c r="Q458" s="395" t="str">
        <f t="shared" si="140"/>
        <v/>
      </c>
      <c r="R458" s="366"/>
      <c r="S458" s="396" t="str">
        <f t="shared" si="141"/>
        <v/>
      </c>
      <c r="T458" s="397">
        <f ca="1">SUMIF($N$8:S$9,"QUANT.",N458:S458)</f>
        <v>0</v>
      </c>
      <c r="U458" s="398">
        <f ca="1" t="shared" si="134"/>
        <v>0</v>
      </c>
      <c r="V458" s="399" t="str">
        <f ca="1" t="shared" si="136"/>
        <v/>
      </c>
      <c r="W458" s="400">
        <f ca="1" t="shared" si="142"/>
        <v>0</v>
      </c>
      <c r="X458" s="400" t="e">
        <f ca="1" t="shared" si="143"/>
        <v>#VALUE!</v>
      </c>
      <c r="Y458" s="281"/>
      <c r="Z458" s="281"/>
      <c r="AA458" s="281"/>
      <c r="AB458" s="281"/>
      <c r="AC458" s="281"/>
      <c r="AD458" s="281"/>
      <c r="AE458" s="281"/>
      <c r="AF458" s="281"/>
      <c r="AG458" s="281"/>
      <c r="AH458" s="281"/>
      <c r="AI458" s="281"/>
      <c r="AJ458" s="283">
        <f t="shared" si="144"/>
        <v>0</v>
      </c>
      <c r="AK458" s="283">
        <v>0</v>
      </c>
    </row>
    <row r="459" s="232" customFormat="1" spans="1:37">
      <c r="A459" s="402"/>
      <c r="B459" s="403"/>
      <c r="C459" s="404" t="str">
        <f>IF($B459="","",IFERROR(VLOOKUP($B459,#REF!,2,0),IFERROR(VLOOKUP($B459,#REF!,2,0),"")))</f>
        <v/>
      </c>
      <c r="D459" s="405" t="str">
        <f>IF($B459="","",IFERROR(VLOOKUP($B459,#REF!,3,0),IFERROR(VLOOKUP($B459,#REF!,3,0),"")))</f>
        <v/>
      </c>
      <c r="E459" s="406"/>
      <c r="F459" s="407" t="str">
        <f>IF($B459="","",IFERROR(VLOOKUP($B459,#REF!,4,0),IFERROR(VLOOKUP($B459,#REF!,6,0),"")))</f>
        <v/>
      </c>
      <c r="G459" s="407" t="str">
        <f>IF($B459="","",IFERROR(VLOOKUP($B459,#REF!,5,0),IFERROR(VLOOKUP($B459,#REF!,7,0),"")))</f>
        <v/>
      </c>
      <c r="H459" s="407" t="str">
        <f t="shared" si="135"/>
        <v/>
      </c>
      <c r="I459" s="407" t="str">
        <f t="shared" si="137"/>
        <v/>
      </c>
      <c r="J459" s="407" t="str">
        <f t="shared" si="138"/>
        <v/>
      </c>
      <c r="K459" s="407" t="str">
        <f t="shared" si="133"/>
        <v/>
      </c>
      <c r="L459" s="407"/>
      <c r="M459" s="281"/>
      <c r="N459" s="366"/>
      <c r="O459" s="367" t="str">
        <f t="shared" si="139"/>
        <v/>
      </c>
      <c r="P459" s="366"/>
      <c r="Q459" s="395" t="str">
        <f t="shared" si="140"/>
        <v/>
      </c>
      <c r="R459" s="366"/>
      <c r="S459" s="396" t="str">
        <f t="shared" si="141"/>
        <v/>
      </c>
      <c r="T459" s="397">
        <f ca="1">SUMIF($N$8:S$9,"QUANT.",N459:S459)</f>
        <v>0</v>
      </c>
      <c r="U459" s="398">
        <f ca="1" t="shared" si="134"/>
        <v>0</v>
      </c>
      <c r="V459" s="399" t="str">
        <f ca="1" t="shared" si="136"/>
        <v/>
      </c>
      <c r="W459" s="400">
        <f ca="1" t="shared" si="142"/>
        <v>0</v>
      </c>
      <c r="X459" s="400" t="e">
        <f ca="1" t="shared" si="143"/>
        <v>#VALUE!</v>
      </c>
      <c r="Y459" s="281"/>
      <c r="Z459" s="281"/>
      <c r="AA459" s="281"/>
      <c r="AB459" s="281"/>
      <c r="AC459" s="281"/>
      <c r="AD459" s="281"/>
      <c r="AE459" s="281"/>
      <c r="AF459" s="281"/>
      <c r="AG459" s="281"/>
      <c r="AH459" s="281"/>
      <c r="AI459" s="281"/>
      <c r="AJ459" s="283">
        <f t="shared" si="144"/>
        <v>0</v>
      </c>
      <c r="AK459" s="283">
        <v>0</v>
      </c>
    </row>
    <row r="460" s="232" customFormat="1" spans="1:37">
      <c r="A460" s="402"/>
      <c r="B460" s="403"/>
      <c r="C460" s="404" t="str">
        <f>IF($B460="","",IFERROR(VLOOKUP($B460,#REF!,2,0),IFERROR(VLOOKUP($B460,#REF!,2,0),"")))</f>
        <v/>
      </c>
      <c r="D460" s="405" t="str">
        <f>IF($B460="","",IFERROR(VLOOKUP($B460,#REF!,3,0),IFERROR(VLOOKUP($B460,#REF!,3,0),"")))</f>
        <v/>
      </c>
      <c r="E460" s="406"/>
      <c r="F460" s="407" t="str">
        <f>IF($B460="","",IFERROR(VLOOKUP($B460,#REF!,4,0),IFERROR(VLOOKUP($B460,#REF!,6,0),"")))</f>
        <v/>
      </c>
      <c r="G460" s="407" t="str">
        <f>IF($B460="","",IFERROR(VLOOKUP($B460,#REF!,5,0),IFERROR(VLOOKUP($B460,#REF!,7,0),"")))</f>
        <v/>
      </c>
      <c r="H460" s="407" t="str">
        <f t="shared" si="135"/>
        <v/>
      </c>
      <c r="I460" s="407" t="str">
        <f t="shared" si="137"/>
        <v/>
      </c>
      <c r="J460" s="407" t="str">
        <f t="shared" si="138"/>
        <v/>
      </c>
      <c r="K460" s="407" t="str">
        <f t="shared" si="133"/>
        <v/>
      </c>
      <c r="L460" s="407"/>
      <c r="M460" s="281"/>
      <c r="N460" s="366"/>
      <c r="O460" s="367" t="str">
        <f t="shared" si="139"/>
        <v/>
      </c>
      <c r="P460" s="366"/>
      <c r="Q460" s="395" t="str">
        <f t="shared" si="140"/>
        <v/>
      </c>
      <c r="R460" s="366"/>
      <c r="S460" s="396" t="str">
        <f t="shared" si="141"/>
        <v/>
      </c>
      <c r="T460" s="397">
        <f ca="1">SUMIF($N$8:S$9,"QUANT.",N460:S460)</f>
        <v>0</v>
      </c>
      <c r="U460" s="398">
        <f ca="1" t="shared" si="134"/>
        <v>0</v>
      </c>
      <c r="V460" s="399" t="str">
        <f ca="1" t="shared" si="136"/>
        <v/>
      </c>
      <c r="W460" s="400">
        <f ca="1" t="shared" si="142"/>
        <v>0</v>
      </c>
      <c r="X460" s="400" t="e">
        <f ca="1" t="shared" si="143"/>
        <v>#VALUE!</v>
      </c>
      <c r="Y460" s="281"/>
      <c r="Z460" s="281"/>
      <c r="AA460" s="281"/>
      <c r="AB460" s="281"/>
      <c r="AC460" s="281"/>
      <c r="AD460" s="281"/>
      <c r="AE460" s="281"/>
      <c r="AF460" s="281"/>
      <c r="AG460" s="281"/>
      <c r="AH460" s="281"/>
      <c r="AI460" s="281"/>
      <c r="AJ460" s="283">
        <f t="shared" si="144"/>
        <v>0</v>
      </c>
      <c r="AK460" s="283">
        <v>0</v>
      </c>
    </row>
    <row r="461" s="232" customFormat="1" spans="1:37">
      <c r="A461" s="402"/>
      <c r="B461" s="403"/>
      <c r="C461" s="404" t="str">
        <f>IF($B461="","",IFERROR(VLOOKUP($B461,#REF!,2,0),IFERROR(VLOOKUP($B461,#REF!,2,0),"")))</f>
        <v/>
      </c>
      <c r="D461" s="405" t="str">
        <f>IF($B461="","",IFERROR(VLOOKUP($B461,#REF!,3,0),IFERROR(VLOOKUP($B461,#REF!,3,0),"")))</f>
        <v/>
      </c>
      <c r="E461" s="406"/>
      <c r="F461" s="407" t="str">
        <f>IF($B461="","",IFERROR(VLOOKUP($B461,#REF!,4,0),IFERROR(VLOOKUP($B461,#REF!,6,0),"")))</f>
        <v/>
      </c>
      <c r="G461" s="407" t="str">
        <f>IF($B461="","",IFERROR(VLOOKUP($B461,#REF!,5,0),IFERROR(VLOOKUP($B461,#REF!,7,0),"")))</f>
        <v/>
      </c>
      <c r="H461" s="407" t="str">
        <f t="shared" si="135"/>
        <v/>
      </c>
      <c r="I461" s="407" t="str">
        <f t="shared" si="137"/>
        <v/>
      </c>
      <c r="J461" s="407" t="str">
        <f t="shared" si="138"/>
        <v/>
      </c>
      <c r="K461" s="407" t="str">
        <f t="shared" si="133"/>
        <v/>
      </c>
      <c r="L461" s="407"/>
      <c r="M461" s="281"/>
      <c r="N461" s="366"/>
      <c r="O461" s="367" t="str">
        <f t="shared" si="139"/>
        <v/>
      </c>
      <c r="P461" s="366"/>
      <c r="Q461" s="395" t="str">
        <f t="shared" si="140"/>
        <v/>
      </c>
      <c r="R461" s="366"/>
      <c r="S461" s="396" t="str">
        <f t="shared" si="141"/>
        <v/>
      </c>
      <c r="T461" s="397">
        <f ca="1">SUMIF($N$8:S$9,"QUANT.",N461:S461)</f>
        <v>0</v>
      </c>
      <c r="U461" s="398">
        <f ca="1" t="shared" si="134"/>
        <v>0</v>
      </c>
      <c r="V461" s="399" t="str">
        <f ca="1" t="shared" si="136"/>
        <v/>
      </c>
      <c r="W461" s="400">
        <f ca="1" t="shared" si="142"/>
        <v>0</v>
      </c>
      <c r="X461" s="400" t="e">
        <f ca="1" t="shared" si="143"/>
        <v>#VALUE!</v>
      </c>
      <c r="Y461" s="281"/>
      <c r="Z461" s="281"/>
      <c r="AA461" s="281"/>
      <c r="AB461" s="281"/>
      <c r="AC461" s="281"/>
      <c r="AD461" s="281"/>
      <c r="AE461" s="281"/>
      <c r="AF461" s="281"/>
      <c r="AG461" s="281"/>
      <c r="AH461" s="281"/>
      <c r="AI461" s="281"/>
      <c r="AJ461" s="283">
        <f t="shared" si="144"/>
        <v>0</v>
      </c>
      <c r="AK461" s="283">
        <v>0</v>
      </c>
    </row>
    <row r="462" s="232" customFormat="1" spans="1:37">
      <c r="A462" s="402"/>
      <c r="B462" s="403"/>
      <c r="C462" s="404" t="str">
        <f>IF($B462="","",IFERROR(VLOOKUP($B462,#REF!,2,0),IFERROR(VLOOKUP($B462,#REF!,2,0),"")))</f>
        <v/>
      </c>
      <c r="D462" s="405" t="str">
        <f>IF($B462="","",IFERROR(VLOOKUP($B462,#REF!,3,0),IFERROR(VLOOKUP($B462,#REF!,3,0),"")))</f>
        <v/>
      </c>
      <c r="E462" s="406"/>
      <c r="F462" s="407" t="str">
        <f>IF($B462="","",IFERROR(VLOOKUP($B462,#REF!,4,0),IFERROR(VLOOKUP($B462,#REF!,6,0),"")))</f>
        <v/>
      </c>
      <c r="G462" s="407" t="str">
        <f>IF($B462="","",IFERROR(VLOOKUP($B462,#REF!,5,0),IFERROR(VLOOKUP($B462,#REF!,7,0),"")))</f>
        <v/>
      </c>
      <c r="H462" s="407" t="str">
        <f t="shared" si="135"/>
        <v/>
      </c>
      <c r="I462" s="407" t="str">
        <f t="shared" si="137"/>
        <v/>
      </c>
      <c r="J462" s="407" t="str">
        <f t="shared" si="138"/>
        <v/>
      </c>
      <c r="K462" s="407" t="str">
        <f t="shared" si="133"/>
        <v/>
      </c>
      <c r="L462" s="407"/>
      <c r="M462" s="281"/>
      <c r="N462" s="366"/>
      <c r="O462" s="367" t="str">
        <f t="shared" si="139"/>
        <v/>
      </c>
      <c r="P462" s="366"/>
      <c r="Q462" s="395" t="str">
        <f t="shared" si="140"/>
        <v/>
      </c>
      <c r="R462" s="366"/>
      <c r="S462" s="396" t="str">
        <f t="shared" si="141"/>
        <v/>
      </c>
      <c r="T462" s="397">
        <f ca="1">SUMIF($N$8:S$9,"QUANT.",N462:S462)</f>
        <v>0</v>
      </c>
      <c r="U462" s="398">
        <f ca="1" t="shared" si="134"/>
        <v>0</v>
      </c>
      <c r="V462" s="399" t="str">
        <f ca="1" t="shared" si="136"/>
        <v/>
      </c>
      <c r="W462" s="400">
        <f ca="1" t="shared" si="142"/>
        <v>0</v>
      </c>
      <c r="X462" s="400" t="e">
        <f ca="1" t="shared" si="143"/>
        <v>#VALUE!</v>
      </c>
      <c r="Y462" s="281"/>
      <c r="Z462" s="281"/>
      <c r="AA462" s="281"/>
      <c r="AB462" s="281"/>
      <c r="AC462" s="281"/>
      <c r="AD462" s="281"/>
      <c r="AE462" s="281"/>
      <c r="AF462" s="281"/>
      <c r="AG462" s="281"/>
      <c r="AH462" s="281"/>
      <c r="AI462" s="281"/>
      <c r="AJ462" s="283">
        <f t="shared" si="144"/>
        <v>0</v>
      </c>
      <c r="AK462" s="283">
        <v>0</v>
      </c>
    </row>
    <row r="463" s="232" customFormat="1" spans="1:37">
      <c r="A463" s="402"/>
      <c r="B463" s="403"/>
      <c r="C463" s="404" t="str">
        <f>IF($B463="","",IFERROR(VLOOKUP($B463,#REF!,2,0),IFERROR(VLOOKUP($B463,#REF!,2,0),"")))</f>
        <v/>
      </c>
      <c r="D463" s="405" t="str">
        <f>IF($B463="","",IFERROR(VLOOKUP($B463,#REF!,3,0),IFERROR(VLOOKUP($B463,#REF!,3,0),"")))</f>
        <v/>
      </c>
      <c r="E463" s="406"/>
      <c r="F463" s="407" t="str">
        <f>IF($B463="","",IFERROR(VLOOKUP($B463,#REF!,4,0),IFERROR(VLOOKUP($B463,#REF!,6,0),"")))</f>
        <v/>
      </c>
      <c r="G463" s="407" t="str">
        <f>IF($B463="","",IFERROR(VLOOKUP($B463,#REF!,5,0),IFERROR(VLOOKUP($B463,#REF!,7,0),"")))</f>
        <v/>
      </c>
      <c r="H463" s="407" t="str">
        <f t="shared" si="135"/>
        <v/>
      </c>
      <c r="I463" s="407" t="str">
        <f t="shared" si="137"/>
        <v/>
      </c>
      <c r="J463" s="407" t="str">
        <f t="shared" si="138"/>
        <v/>
      </c>
      <c r="K463" s="407" t="str">
        <f t="shared" si="133"/>
        <v/>
      </c>
      <c r="L463" s="407"/>
      <c r="M463" s="281"/>
      <c r="N463" s="366"/>
      <c r="O463" s="367" t="str">
        <f t="shared" si="139"/>
        <v/>
      </c>
      <c r="P463" s="366"/>
      <c r="Q463" s="395" t="str">
        <f t="shared" si="140"/>
        <v/>
      </c>
      <c r="R463" s="366"/>
      <c r="S463" s="396" t="str">
        <f t="shared" si="141"/>
        <v/>
      </c>
      <c r="T463" s="397">
        <f ca="1">SUMIF($N$8:S$9,"QUANT.",N463:S463)</f>
        <v>0</v>
      </c>
      <c r="U463" s="398">
        <f ca="1" t="shared" si="134"/>
        <v>0</v>
      </c>
      <c r="V463" s="399" t="str">
        <f ca="1" t="shared" si="136"/>
        <v/>
      </c>
      <c r="W463" s="400">
        <f ca="1" t="shared" si="142"/>
        <v>0</v>
      </c>
      <c r="X463" s="400" t="e">
        <f ca="1" t="shared" si="143"/>
        <v>#VALUE!</v>
      </c>
      <c r="Y463" s="281"/>
      <c r="Z463" s="281"/>
      <c r="AA463" s="281"/>
      <c r="AB463" s="281"/>
      <c r="AC463" s="281"/>
      <c r="AD463" s="281"/>
      <c r="AE463" s="281"/>
      <c r="AF463" s="281"/>
      <c r="AG463" s="281"/>
      <c r="AH463" s="281"/>
      <c r="AI463" s="281"/>
      <c r="AJ463" s="283">
        <f t="shared" si="144"/>
        <v>0</v>
      </c>
      <c r="AK463" s="283">
        <v>0</v>
      </c>
    </row>
    <row r="464" s="232" customFormat="1" spans="1:37">
      <c r="A464" s="402"/>
      <c r="B464" s="403"/>
      <c r="C464" s="404" t="str">
        <f>IF($B464="","",IFERROR(VLOOKUP($B464,#REF!,2,0),IFERROR(VLOOKUP($B464,#REF!,2,0),"")))</f>
        <v/>
      </c>
      <c r="D464" s="405" t="str">
        <f>IF($B464="","",IFERROR(VLOOKUP($B464,#REF!,3,0),IFERROR(VLOOKUP($B464,#REF!,3,0),"")))</f>
        <v/>
      </c>
      <c r="E464" s="406"/>
      <c r="F464" s="407" t="str">
        <f>IF($B464="","",IFERROR(VLOOKUP($B464,#REF!,4,0),IFERROR(VLOOKUP($B464,#REF!,6,0),"")))</f>
        <v/>
      </c>
      <c r="G464" s="407" t="str">
        <f>IF($B464="","",IFERROR(VLOOKUP($B464,#REF!,5,0),IFERROR(VLOOKUP($B464,#REF!,7,0),"")))</f>
        <v/>
      </c>
      <c r="H464" s="407" t="str">
        <f t="shared" si="135"/>
        <v/>
      </c>
      <c r="I464" s="407" t="str">
        <f t="shared" si="137"/>
        <v/>
      </c>
      <c r="J464" s="407" t="str">
        <f t="shared" si="138"/>
        <v/>
      </c>
      <c r="K464" s="407" t="str">
        <f t="shared" si="133"/>
        <v/>
      </c>
      <c r="L464" s="407"/>
      <c r="M464" s="281"/>
      <c r="N464" s="366"/>
      <c r="O464" s="367" t="str">
        <f t="shared" si="139"/>
        <v/>
      </c>
      <c r="P464" s="366"/>
      <c r="Q464" s="395" t="str">
        <f t="shared" si="140"/>
        <v/>
      </c>
      <c r="R464" s="366"/>
      <c r="S464" s="396" t="str">
        <f t="shared" si="141"/>
        <v/>
      </c>
      <c r="T464" s="397">
        <f ca="1">SUMIF($N$8:S$9,"QUANT.",N464:S464)</f>
        <v>0</v>
      </c>
      <c r="U464" s="398">
        <f ca="1" t="shared" si="134"/>
        <v>0</v>
      </c>
      <c r="V464" s="399" t="str">
        <f ca="1" t="shared" si="136"/>
        <v/>
      </c>
      <c r="W464" s="400">
        <f ca="1" t="shared" si="142"/>
        <v>0</v>
      </c>
      <c r="X464" s="400" t="e">
        <f ca="1" t="shared" si="143"/>
        <v>#VALUE!</v>
      </c>
      <c r="Y464" s="281"/>
      <c r="Z464" s="281"/>
      <c r="AA464" s="281"/>
      <c r="AB464" s="281"/>
      <c r="AC464" s="281"/>
      <c r="AD464" s="281"/>
      <c r="AE464" s="281"/>
      <c r="AF464" s="281"/>
      <c r="AG464" s="281"/>
      <c r="AH464" s="281"/>
      <c r="AI464" s="281"/>
      <c r="AJ464" s="283">
        <f t="shared" si="144"/>
        <v>0</v>
      </c>
      <c r="AK464" s="283">
        <v>0</v>
      </c>
    </row>
    <row r="465" s="232" customFormat="1" spans="1:37">
      <c r="A465" s="402"/>
      <c r="B465" s="403"/>
      <c r="C465" s="404" t="str">
        <f>IF($B465="","",IFERROR(VLOOKUP($B465,#REF!,2,0),IFERROR(VLOOKUP($B465,#REF!,2,0),"")))</f>
        <v/>
      </c>
      <c r="D465" s="405" t="str">
        <f>IF($B465="","",IFERROR(VLOOKUP($B465,#REF!,3,0),IFERROR(VLOOKUP($B465,#REF!,3,0),"")))</f>
        <v/>
      </c>
      <c r="E465" s="406"/>
      <c r="F465" s="407" t="str">
        <f>IF($B465="","",IFERROR(VLOOKUP($B465,#REF!,4,0),IFERROR(VLOOKUP($B465,#REF!,6,0),"")))</f>
        <v/>
      </c>
      <c r="G465" s="407" t="str">
        <f>IF($B465="","",IFERROR(VLOOKUP($B465,#REF!,5,0),IFERROR(VLOOKUP($B465,#REF!,7,0),"")))</f>
        <v/>
      </c>
      <c r="H465" s="407" t="str">
        <f t="shared" si="135"/>
        <v/>
      </c>
      <c r="I465" s="407" t="str">
        <f t="shared" si="137"/>
        <v/>
      </c>
      <c r="J465" s="407" t="str">
        <f t="shared" si="138"/>
        <v/>
      </c>
      <c r="K465" s="407" t="str">
        <f t="shared" si="133"/>
        <v/>
      </c>
      <c r="L465" s="407"/>
      <c r="M465" s="281"/>
      <c r="N465" s="366"/>
      <c r="O465" s="367" t="str">
        <f t="shared" si="139"/>
        <v/>
      </c>
      <c r="P465" s="366"/>
      <c r="Q465" s="395" t="str">
        <f t="shared" si="140"/>
        <v/>
      </c>
      <c r="R465" s="366"/>
      <c r="S465" s="396" t="str">
        <f t="shared" si="141"/>
        <v/>
      </c>
      <c r="T465" s="397">
        <f ca="1">SUMIF($N$8:S$9,"QUANT.",N465:S465)</f>
        <v>0</v>
      </c>
      <c r="U465" s="398">
        <f ca="1" t="shared" si="134"/>
        <v>0</v>
      </c>
      <c r="V465" s="399" t="str">
        <f ca="1" t="shared" si="136"/>
        <v/>
      </c>
      <c r="W465" s="400">
        <f ca="1" t="shared" si="142"/>
        <v>0</v>
      </c>
      <c r="X465" s="400" t="e">
        <f ca="1" t="shared" si="143"/>
        <v>#VALUE!</v>
      </c>
      <c r="Y465" s="281"/>
      <c r="Z465" s="281"/>
      <c r="AA465" s="281"/>
      <c r="AB465" s="281"/>
      <c r="AC465" s="281"/>
      <c r="AD465" s="281"/>
      <c r="AE465" s="281"/>
      <c r="AF465" s="281"/>
      <c r="AG465" s="281"/>
      <c r="AH465" s="281"/>
      <c r="AI465" s="281"/>
      <c r="AJ465" s="283">
        <f t="shared" si="144"/>
        <v>0</v>
      </c>
      <c r="AK465" s="283">
        <v>0</v>
      </c>
    </row>
    <row r="466" s="232" customFormat="1" spans="1:37">
      <c r="A466" s="402"/>
      <c r="B466" s="403"/>
      <c r="C466" s="404" t="str">
        <f>IF($B466="","",IFERROR(VLOOKUP($B466,#REF!,2,0),IFERROR(VLOOKUP($B466,#REF!,2,0),"")))</f>
        <v/>
      </c>
      <c r="D466" s="405" t="str">
        <f>IF($B466="","",IFERROR(VLOOKUP($B466,#REF!,3,0),IFERROR(VLOOKUP($B466,#REF!,3,0),"")))</f>
        <v/>
      </c>
      <c r="E466" s="406"/>
      <c r="F466" s="407" t="str">
        <f>IF($B466="","",IFERROR(VLOOKUP($B466,#REF!,4,0),IFERROR(VLOOKUP($B466,#REF!,6,0),"")))</f>
        <v/>
      </c>
      <c r="G466" s="407" t="str">
        <f>IF($B466="","",IFERROR(VLOOKUP($B466,#REF!,5,0),IFERROR(VLOOKUP($B466,#REF!,7,0),"")))</f>
        <v/>
      </c>
      <c r="H466" s="407" t="str">
        <f t="shared" si="135"/>
        <v/>
      </c>
      <c r="I466" s="407" t="str">
        <f t="shared" si="137"/>
        <v/>
      </c>
      <c r="J466" s="407" t="str">
        <f t="shared" si="138"/>
        <v/>
      </c>
      <c r="K466" s="407" t="str">
        <f t="shared" si="133"/>
        <v/>
      </c>
      <c r="L466" s="407"/>
      <c r="M466" s="281"/>
      <c r="N466" s="366"/>
      <c r="O466" s="367" t="str">
        <f t="shared" si="139"/>
        <v/>
      </c>
      <c r="P466" s="366"/>
      <c r="Q466" s="395" t="str">
        <f t="shared" si="140"/>
        <v/>
      </c>
      <c r="R466" s="366"/>
      <c r="S466" s="396" t="str">
        <f t="shared" si="141"/>
        <v/>
      </c>
      <c r="T466" s="397">
        <f ca="1">SUMIF($N$8:S$9,"QUANT.",N466:S466)</f>
        <v>0</v>
      </c>
      <c r="U466" s="398">
        <f ca="1" t="shared" si="134"/>
        <v>0</v>
      </c>
      <c r="V466" s="399" t="str">
        <f ca="1" t="shared" si="136"/>
        <v/>
      </c>
      <c r="W466" s="400">
        <f ca="1" t="shared" si="142"/>
        <v>0</v>
      </c>
      <c r="X466" s="400" t="e">
        <f ca="1" t="shared" si="143"/>
        <v>#VALUE!</v>
      </c>
      <c r="Y466" s="281"/>
      <c r="Z466" s="281"/>
      <c r="AA466" s="281"/>
      <c r="AB466" s="281"/>
      <c r="AC466" s="281"/>
      <c r="AD466" s="281"/>
      <c r="AE466" s="281"/>
      <c r="AF466" s="281"/>
      <c r="AG466" s="281"/>
      <c r="AH466" s="281"/>
      <c r="AI466" s="281"/>
      <c r="AJ466" s="283">
        <f t="shared" si="144"/>
        <v>0</v>
      </c>
      <c r="AK466" s="283">
        <v>0</v>
      </c>
    </row>
    <row r="467" s="232" customFormat="1" spans="1:37">
      <c r="A467" s="402"/>
      <c r="B467" s="403"/>
      <c r="C467" s="404" t="str">
        <f>IF($B467="","",IFERROR(VLOOKUP($B467,#REF!,2,0),IFERROR(VLOOKUP($B467,#REF!,2,0),"")))</f>
        <v/>
      </c>
      <c r="D467" s="405" t="str">
        <f>IF($B467="","",IFERROR(VLOOKUP($B467,#REF!,3,0),IFERROR(VLOOKUP($B467,#REF!,3,0),"")))</f>
        <v/>
      </c>
      <c r="E467" s="406"/>
      <c r="F467" s="407" t="str">
        <f>IF($B467="","",IFERROR(VLOOKUP($B467,#REF!,4,0),IFERROR(VLOOKUP($B467,#REF!,6,0),"")))</f>
        <v/>
      </c>
      <c r="G467" s="407" t="str">
        <f>IF($B467="","",IFERROR(VLOOKUP($B467,#REF!,5,0),IFERROR(VLOOKUP($B467,#REF!,7,0),"")))</f>
        <v/>
      </c>
      <c r="H467" s="407" t="str">
        <f t="shared" si="135"/>
        <v/>
      </c>
      <c r="I467" s="407" t="str">
        <f t="shared" si="137"/>
        <v/>
      </c>
      <c r="J467" s="407" t="str">
        <f t="shared" si="138"/>
        <v/>
      </c>
      <c r="K467" s="407" t="str">
        <f t="shared" si="133"/>
        <v/>
      </c>
      <c r="L467" s="407"/>
      <c r="M467" s="281"/>
      <c r="N467" s="366"/>
      <c r="O467" s="367" t="str">
        <f t="shared" si="139"/>
        <v/>
      </c>
      <c r="P467" s="366"/>
      <c r="Q467" s="395" t="str">
        <f t="shared" si="140"/>
        <v/>
      </c>
      <c r="R467" s="366"/>
      <c r="S467" s="396" t="str">
        <f t="shared" si="141"/>
        <v/>
      </c>
      <c r="T467" s="397">
        <f ca="1">SUMIF($N$8:S$9,"QUANT.",N467:S467)</f>
        <v>0</v>
      </c>
      <c r="U467" s="398">
        <f ca="1" t="shared" si="134"/>
        <v>0</v>
      </c>
      <c r="V467" s="399" t="str">
        <f ca="1" t="shared" si="136"/>
        <v/>
      </c>
      <c r="W467" s="400">
        <f ca="1" t="shared" si="142"/>
        <v>0</v>
      </c>
      <c r="X467" s="400" t="e">
        <f ca="1" t="shared" si="143"/>
        <v>#VALUE!</v>
      </c>
      <c r="Y467" s="281"/>
      <c r="Z467" s="281"/>
      <c r="AA467" s="281"/>
      <c r="AB467" s="281"/>
      <c r="AC467" s="281"/>
      <c r="AD467" s="281"/>
      <c r="AE467" s="281"/>
      <c r="AF467" s="281"/>
      <c r="AG467" s="281"/>
      <c r="AH467" s="281"/>
      <c r="AI467" s="281"/>
      <c r="AJ467" s="283">
        <f t="shared" si="144"/>
        <v>0</v>
      </c>
      <c r="AK467" s="283">
        <v>0</v>
      </c>
    </row>
    <row r="468" s="232" customFormat="1" spans="1:37">
      <c r="A468" s="402"/>
      <c r="B468" s="403"/>
      <c r="C468" s="404" t="str">
        <f>IF($B468="","",IFERROR(VLOOKUP($B468,#REF!,2,0),IFERROR(VLOOKUP($B468,#REF!,2,0),"")))</f>
        <v/>
      </c>
      <c r="D468" s="405" t="str">
        <f>IF($B468="","",IFERROR(VLOOKUP($B468,#REF!,3,0),IFERROR(VLOOKUP($B468,#REF!,3,0),"")))</f>
        <v/>
      </c>
      <c r="E468" s="406"/>
      <c r="F468" s="407" t="str">
        <f>IF($B468="","",IFERROR(VLOOKUP($B468,#REF!,4,0),IFERROR(VLOOKUP($B468,#REF!,6,0),"")))</f>
        <v/>
      </c>
      <c r="G468" s="407" t="str">
        <f>IF($B468="","",IFERROR(VLOOKUP($B468,#REF!,5,0),IFERROR(VLOOKUP($B468,#REF!,7,0),"")))</f>
        <v/>
      </c>
      <c r="H468" s="407" t="str">
        <f t="shared" si="135"/>
        <v/>
      </c>
      <c r="I468" s="407" t="str">
        <f t="shared" si="137"/>
        <v/>
      </c>
      <c r="J468" s="407" t="str">
        <f t="shared" si="138"/>
        <v/>
      </c>
      <c r="K468" s="407" t="str">
        <f t="shared" si="133"/>
        <v/>
      </c>
      <c r="L468" s="407"/>
      <c r="M468" s="281"/>
      <c r="N468" s="366"/>
      <c r="O468" s="367" t="str">
        <f t="shared" si="139"/>
        <v/>
      </c>
      <c r="P468" s="366"/>
      <c r="Q468" s="395" t="str">
        <f t="shared" si="140"/>
        <v/>
      </c>
      <c r="R468" s="366"/>
      <c r="S468" s="396" t="str">
        <f t="shared" si="141"/>
        <v/>
      </c>
      <c r="T468" s="397">
        <f ca="1">SUMIF($N$8:S$9,"QUANT.",N468:S468)</f>
        <v>0</v>
      </c>
      <c r="U468" s="398">
        <f ca="1" t="shared" si="134"/>
        <v>0</v>
      </c>
      <c r="V468" s="399" t="str">
        <f ca="1" t="shared" si="136"/>
        <v/>
      </c>
      <c r="W468" s="400">
        <f ca="1" t="shared" si="142"/>
        <v>0</v>
      </c>
      <c r="X468" s="400" t="e">
        <f ca="1" t="shared" si="143"/>
        <v>#VALUE!</v>
      </c>
      <c r="Y468" s="281"/>
      <c r="Z468" s="281"/>
      <c r="AA468" s="281"/>
      <c r="AB468" s="281"/>
      <c r="AC468" s="281"/>
      <c r="AD468" s="281"/>
      <c r="AE468" s="281"/>
      <c r="AF468" s="281"/>
      <c r="AG468" s="281"/>
      <c r="AH468" s="281"/>
      <c r="AI468" s="281"/>
      <c r="AJ468" s="283">
        <f t="shared" si="144"/>
        <v>0</v>
      </c>
      <c r="AK468" s="283">
        <v>0</v>
      </c>
    </row>
    <row r="469" s="232" customFormat="1" spans="1:37">
      <c r="A469" s="402"/>
      <c r="B469" s="403"/>
      <c r="C469" s="404" t="str">
        <f>IF($B469="","",IFERROR(VLOOKUP($B469,#REF!,2,0),IFERROR(VLOOKUP($B469,#REF!,2,0),"")))</f>
        <v/>
      </c>
      <c r="D469" s="405" t="str">
        <f>IF($B469="","",IFERROR(VLOOKUP($B469,#REF!,3,0),IFERROR(VLOOKUP($B469,#REF!,3,0),"")))</f>
        <v/>
      </c>
      <c r="E469" s="406"/>
      <c r="F469" s="407" t="str">
        <f>IF($B469="","",IFERROR(VLOOKUP($B469,#REF!,4,0),IFERROR(VLOOKUP($B469,#REF!,6,0),"")))</f>
        <v/>
      </c>
      <c r="G469" s="407" t="str">
        <f>IF($B469="","",IFERROR(VLOOKUP($B469,#REF!,5,0),IFERROR(VLOOKUP($B469,#REF!,7,0),"")))</f>
        <v/>
      </c>
      <c r="H469" s="407" t="str">
        <f t="shared" si="135"/>
        <v/>
      </c>
      <c r="I469" s="407" t="str">
        <f t="shared" si="137"/>
        <v/>
      </c>
      <c r="J469" s="407" t="str">
        <f t="shared" si="138"/>
        <v/>
      </c>
      <c r="K469" s="407" t="str">
        <f t="shared" si="133"/>
        <v/>
      </c>
      <c r="L469" s="407"/>
      <c r="M469" s="281"/>
      <c r="N469" s="366"/>
      <c r="O469" s="367" t="str">
        <f t="shared" si="139"/>
        <v/>
      </c>
      <c r="P469" s="366"/>
      <c r="Q469" s="395" t="str">
        <f t="shared" si="140"/>
        <v/>
      </c>
      <c r="R469" s="366"/>
      <c r="S469" s="396" t="str">
        <f t="shared" si="141"/>
        <v/>
      </c>
      <c r="T469" s="397">
        <f ca="1">SUMIF($N$8:S$9,"QUANT.",N469:S469)</f>
        <v>0</v>
      </c>
      <c r="U469" s="398">
        <f ca="1" t="shared" si="134"/>
        <v>0</v>
      </c>
      <c r="V469" s="399" t="str">
        <f ca="1" t="shared" si="136"/>
        <v/>
      </c>
      <c r="W469" s="400">
        <f ca="1" t="shared" si="142"/>
        <v>0</v>
      </c>
      <c r="X469" s="400" t="e">
        <f ca="1" t="shared" si="143"/>
        <v>#VALUE!</v>
      </c>
      <c r="Y469" s="281"/>
      <c r="Z469" s="281"/>
      <c r="AA469" s="281"/>
      <c r="AB469" s="281"/>
      <c r="AC469" s="281"/>
      <c r="AD469" s="281"/>
      <c r="AE469" s="281"/>
      <c r="AF469" s="281"/>
      <c r="AG469" s="281"/>
      <c r="AH469" s="281"/>
      <c r="AI469" s="281"/>
      <c r="AJ469" s="283">
        <f t="shared" si="144"/>
        <v>0</v>
      </c>
      <c r="AK469" s="283">
        <v>0</v>
      </c>
    </row>
    <row r="470" s="232" customFormat="1" spans="1:37">
      <c r="A470" s="402"/>
      <c r="B470" s="403"/>
      <c r="C470" s="404" t="str">
        <f>IF($B470="","",IFERROR(VLOOKUP($B470,#REF!,2,0),IFERROR(VLOOKUP($B470,#REF!,2,0),"")))</f>
        <v/>
      </c>
      <c r="D470" s="405" t="str">
        <f>IF($B470="","",IFERROR(VLOOKUP($B470,#REF!,3,0),IFERROR(VLOOKUP($B470,#REF!,3,0),"")))</f>
        <v/>
      </c>
      <c r="E470" s="406"/>
      <c r="F470" s="407" t="str">
        <f>IF($B470="","",IFERROR(VLOOKUP($B470,#REF!,4,0),IFERROR(VLOOKUP($B470,#REF!,6,0),"")))</f>
        <v/>
      </c>
      <c r="G470" s="407" t="str">
        <f>IF($B470="","",IFERROR(VLOOKUP($B470,#REF!,5,0),IFERROR(VLOOKUP($B470,#REF!,7,0),"")))</f>
        <v/>
      </c>
      <c r="H470" s="407" t="str">
        <f t="shared" si="135"/>
        <v/>
      </c>
      <c r="I470" s="407" t="str">
        <f t="shared" si="137"/>
        <v/>
      </c>
      <c r="J470" s="407" t="str">
        <f t="shared" si="138"/>
        <v/>
      </c>
      <c r="K470" s="407" t="str">
        <f t="shared" si="133"/>
        <v/>
      </c>
      <c r="L470" s="407"/>
      <c r="M470" s="281"/>
      <c r="N470" s="366"/>
      <c r="O470" s="367" t="str">
        <f t="shared" si="139"/>
        <v/>
      </c>
      <c r="P470" s="366"/>
      <c r="Q470" s="395" t="str">
        <f t="shared" si="140"/>
        <v/>
      </c>
      <c r="R470" s="366"/>
      <c r="S470" s="396" t="str">
        <f t="shared" si="141"/>
        <v/>
      </c>
      <c r="T470" s="397">
        <f ca="1">SUMIF($N$8:S$9,"QUANT.",N470:S470)</f>
        <v>0</v>
      </c>
      <c r="U470" s="398">
        <f ca="1" t="shared" si="134"/>
        <v>0</v>
      </c>
      <c r="V470" s="399" t="str">
        <f ca="1" t="shared" si="136"/>
        <v/>
      </c>
      <c r="W470" s="400">
        <f ca="1" t="shared" si="142"/>
        <v>0</v>
      </c>
      <c r="X470" s="400" t="e">
        <f ca="1" t="shared" si="143"/>
        <v>#VALUE!</v>
      </c>
      <c r="Y470" s="281"/>
      <c r="Z470" s="281"/>
      <c r="AA470" s="281"/>
      <c r="AB470" s="281"/>
      <c r="AC470" s="281"/>
      <c r="AD470" s="281"/>
      <c r="AE470" s="281"/>
      <c r="AF470" s="281"/>
      <c r="AG470" s="281"/>
      <c r="AH470" s="281"/>
      <c r="AI470" s="281"/>
      <c r="AJ470" s="283">
        <f t="shared" si="144"/>
        <v>0</v>
      </c>
      <c r="AK470" s="283">
        <v>0</v>
      </c>
    </row>
    <row r="471" s="232" customFormat="1" spans="1:37">
      <c r="A471" s="402"/>
      <c r="B471" s="403"/>
      <c r="C471" s="404" t="str">
        <f>IF($B471="","",IFERROR(VLOOKUP($B471,#REF!,2,0),IFERROR(VLOOKUP($B471,#REF!,2,0),"")))</f>
        <v/>
      </c>
      <c r="D471" s="405" t="str">
        <f>IF($B471="","",IFERROR(VLOOKUP($B471,#REF!,3,0),IFERROR(VLOOKUP($B471,#REF!,3,0),"")))</f>
        <v/>
      </c>
      <c r="E471" s="406"/>
      <c r="F471" s="407" t="str">
        <f>IF($B471="","",IFERROR(VLOOKUP($B471,#REF!,4,0),IFERROR(VLOOKUP($B471,#REF!,6,0),"")))</f>
        <v/>
      </c>
      <c r="G471" s="407" t="str">
        <f>IF($B471="","",IFERROR(VLOOKUP($B471,#REF!,5,0),IFERROR(VLOOKUP($B471,#REF!,7,0),"")))</f>
        <v/>
      </c>
      <c r="H471" s="407" t="str">
        <f t="shared" si="135"/>
        <v/>
      </c>
      <c r="I471" s="407" t="str">
        <f t="shared" si="137"/>
        <v/>
      </c>
      <c r="J471" s="407" t="str">
        <f t="shared" si="138"/>
        <v/>
      </c>
      <c r="K471" s="407" t="str">
        <f t="shared" si="133"/>
        <v/>
      </c>
      <c r="L471" s="407"/>
      <c r="M471" s="281"/>
      <c r="N471" s="366"/>
      <c r="O471" s="367" t="str">
        <f t="shared" si="139"/>
        <v/>
      </c>
      <c r="P471" s="366"/>
      <c r="Q471" s="395" t="str">
        <f t="shared" si="140"/>
        <v/>
      </c>
      <c r="R471" s="366"/>
      <c r="S471" s="396" t="str">
        <f t="shared" si="141"/>
        <v/>
      </c>
      <c r="T471" s="397">
        <f ca="1">SUMIF($N$8:S$9,"QUANT.",N471:S471)</f>
        <v>0</v>
      </c>
      <c r="U471" s="398">
        <f ca="1" t="shared" si="134"/>
        <v>0</v>
      </c>
      <c r="V471" s="399" t="str">
        <f ca="1" t="shared" si="136"/>
        <v/>
      </c>
      <c r="W471" s="400">
        <f ca="1" t="shared" si="142"/>
        <v>0</v>
      </c>
      <c r="X471" s="400" t="e">
        <f ca="1" t="shared" si="143"/>
        <v>#VALUE!</v>
      </c>
      <c r="Y471" s="281"/>
      <c r="Z471" s="281"/>
      <c r="AA471" s="281"/>
      <c r="AB471" s="281"/>
      <c r="AC471" s="281"/>
      <c r="AD471" s="281"/>
      <c r="AE471" s="281"/>
      <c r="AF471" s="281"/>
      <c r="AG471" s="281"/>
      <c r="AH471" s="281"/>
      <c r="AI471" s="281"/>
      <c r="AJ471" s="283">
        <f t="shared" si="144"/>
        <v>0</v>
      </c>
      <c r="AK471" s="283">
        <v>0</v>
      </c>
    </row>
    <row r="472" s="232" customFormat="1" spans="1:37">
      <c r="A472" s="402"/>
      <c r="B472" s="403"/>
      <c r="C472" s="404" t="str">
        <f>IF($B472="","",IFERROR(VLOOKUP($B472,#REF!,2,0),IFERROR(VLOOKUP($B472,#REF!,2,0),"")))</f>
        <v/>
      </c>
      <c r="D472" s="405" t="str">
        <f>IF($B472="","",IFERROR(VLOOKUP($B472,#REF!,3,0),IFERROR(VLOOKUP($B472,#REF!,3,0),"")))</f>
        <v/>
      </c>
      <c r="E472" s="406"/>
      <c r="F472" s="407" t="str">
        <f>IF($B472="","",IFERROR(VLOOKUP($B472,#REF!,4,0),IFERROR(VLOOKUP($B472,#REF!,6,0),"")))</f>
        <v/>
      </c>
      <c r="G472" s="407" t="str">
        <f>IF($B472="","",IFERROR(VLOOKUP($B472,#REF!,5,0),IFERROR(VLOOKUP($B472,#REF!,7,0),"")))</f>
        <v/>
      </c>
      <c r="H472" s="407" t="str">
        <f t="shared" si="135"/>
        <v/>
      </c>
      <c r="I472" s="407" t="str">
        <f t="shared" si="137"/>
        <v/>
      </c>
      <c r="J472" s="407" t="str">
        <f t="shared" si="138"/>
        <v/>
      </c>
      <c r="K472" s="407" t="str">
        <f t="shared" ref="K472:K535" si="145">IF(E472="","",TRUNC((I472+J472),2))</f>
        <v/>
      </c>
      <c r="L472" s="407"/>
      <c r="M472" s="281"/>
      <c r="N472" s="366"/>
      <c r="O472" s="367" t="str">
        <f t="shared" si="139"/>
        <v/>
      </c>
      <c r="P472" s="366"/>
      <c r="Q472" s="395" t="str">
        <f t="shared" si="140"/>
        <v/>
      </c>
      <c r="R472" s="366"/>
      <c r="S472" s="396" t="str">
        <f t="shared" si="141"/>
        <v/>
      </c>
      <c r="T472" s="397">
        <f ca="1">SUMIF($N$8:S$9,"QUANT.",N472:S472)</f>
        <v>0</v>
      </c>
      <c r="U472" s="398">
        <f ca="1" t="shared" si="134"/>
        <v>0</v>
      </c>
      <c r="V472" s="399" t="str">
        <f ca="1" t="shared" si="136"/>
        <v/>
      </c>
      <c r="W472" s="400">
        <f ca="1" t="shared" si="142"/>
        <v>0</v>
      </c>
      <c r="X472" s="400" t="e">
        <f ca="1" t="shared" si="143"/>
        <v>#VALUE!</v>
      </c>
      <c r="Y472" s="281"/>
      <c r="Z472" s="281"/>
      <c r="AA472" s="281"/>
      <c r="AB472" s="281"/>
      <c r="AC472" s="281"/>
      <c r="AD472" s="281"/>
      <c r="AE472" s="281"/>
      <c r="AF472" s="281"/>
      <c r="AG472" s="281"/>
      <c r="AH472" s="281"/>
      <c r="AI472" s="281"/>
      <c r="AJ472" s="283">
        <f t="shared" si="144"/>
        <v>0</v>
      </c>
      <c r="AK472" s="283">
        <v>0</v>
      </c>
    </row>
    <row r="473" s="232" customFormat="1" spans="1:37">
      <c r="A473" s="402"/>
      <c r="B473" s="403"/>
      <c r="C473" s="404" t="str">
        <f>IF($B473="","",IFERROR(VLOOKUP($B473,#REF!,2,0),IFERROR(VLOOKUP($B473,#REF!,2,0),"")))</f>
        <v/>
      </c>
      <c r="D473" s="405" t="str">
        <f>IF($B473="","",IFERROR(VLOOKUP($B473,#REF!,3,0),IFERROR(VLOOKUP($B473,#REF!,3,0),"")))</f>
        <v/>
      </c>
      <c r="E473" s="406"/>
      <c r="F473" s="407" t="str">
        <f>IF($B473="","",IFERROR(VLOOKUP($B473,#REF!,4,0),IFERROR(VLOOKUP($B473,#REF!,6,0),"")))</f>
        <v/>
      </c>
      <c r="G473" s="407" t="str">
        <f>IF($B473="","",IFERROR(VLOOKUP($B473,#REF!,5,0),IFERROR(VLOOKUP($B473,#REF!,7,0),"")))</f>
        <v/>
      </c>
      <c r="H473" s="407" t="str">
        <f t="shared" si="135"/>
        <v/>
      </c>
      <c r="I473" s="407" t="str">
        <f t="shared" si="137"/>
        <v/>
      </c>
      <c r="J473" s="407" t="str">
        <f t="shared" si="138"/>
        <v/>
      </c>
      <c r="K473" s="407" t="str">
        <f t="shared" si="145"/>
        <v/>
      </c>
      <c r="L473" s="407"/>
      <c r="M473" s="281"/>
      <c r="N473" s="366"/>
      <c r="O473" s="367" t="str">
        <f t="shared" si="139"/>
        <v/>
      </c>
      <c r="P473" s="366"/>
      <c r="Q473" s="395" t="str">
        <f t="shared" si="140"/>
        <v/>
      </c>
      <c r="R473" s="366"/>
      <c r="S473" s="396" t="str">
        <f t="shared" si="141"/>
        <v/>
      </c>
      <c r="T473" s="397">
        <f ca="1">SUMIF($N$8:S$9,"QUANT.",N473:S473)</f>
        <v>0</v>
      </c>
      <c r="U473" s="398">
        <f ca="1" t="shared" si="134"/>
        <v>0</v>
      </c>
      <c r="V473" s="399" t="str">
        <f ca="1" t="shared" si="136"/>
        <v/>
      </c>
      <c r="W473" s="400">
        <f ca="1" t="shared" si="142"/>
        <v>0</v>
      </c>
      <c r="X473" s="400" t="e">
        <f ca="1" t="shared" si="143"/>
        <v>#VALUE!</v>
      </c>
      <c r="Y473" s="281"/>
      <c r="Z473" s="281"/>
      <c r="AA473" s="281"/>
      <c r="AB473" s="281"/>
      <c r="AC473" s="281"/>
      <c r="AD473" s="281"/>
      <c r="AE473" s="281"/>
      <c r="AF473" s="281"/>
      <c r="AG473" s="281"/>
      <c r="AH473" s="281"/>
      <c r="AI473" s="281"/>
      <c r="AJ473" s="283">
        <f t="shared" si="144"/>
        <v>0</v>
      </c>
      <c r="AK473" s="283">
        <v>0</v>
      </c>
    </row>
    <row r="474" s="232" customFormat="1" spans="1:37">
      <c r="A474" s="402"/>
      <c r="B474" s="403"/>
      <c r="C474" s="404" t="str">
        <f>IF($B474="","",IFERROR(VLOOKUP($B474,#REF!,2,0),IFERROR(VLOOKUP($B474,#REF!,2,0),"")))</f>
        <v/>
      </c>
      <c r="D474" s="405" t="str">
        <f>IF($B474="","",IFERROR(VLOOKUP($B474,#REF!,3,0),IFERROR(VLOOKUP($B474,#REF!,3,0),"")))</f>
        <v/>
      </c>
      <c r="E474" s="406"/>
      <c r="F474" s="407" t="str">
        <f>IF($B474="","",IFERROR(VLOOKUP($B474,#REF!,4,0),IFERROR(VLOOKUP($B474,#REF!,6,0),"")))</f>
        <v/>
      </c>
      <c r="G474" s="407" t="str">
        <f>IF($B474="","",IFERROR(VLOOKUP($B474,#REF!,5,0),IFERROR(VLOOKUP($B474,#REF!,7,0),"")))</f>
        <v/>
      </c>
      <c r="H474" s="407" t="str">
        <f t="shared" si="135"/>
        <v/>
      </c>
      <c r="I474" s="407" t="str">
        <f t="shared" si="137"/>
        <v/>
      </c>
      <c r="J474" s="407" t="str">
        <f t="shared" si="138"/>
        <v/>
      </c>
      <c r="K474" s="407" t="str">
        <f t="shared" si="145"/>
        <v/>
      </c>
      <c r="L474" s="407"/>
      <c r="M474" s="281"/>
      <c r="N474" s="366"/>
      <c r="O474" s="367" t="str">
        <f t="shared" si="139"/>
        <v/>
      </c>
      <c r="P474" s="366"/>
      <c r="Q474" s="395" t="str">
        <f t="shared" si="140"/>
        <v/>
      </c>
      <c r="R474" s="366"/>
      <c r="S474" s="396" t="str">
        <f t="shared" si="141"/>
        <v/>
      </c>
      <c r="T474" s="397">
        <f ca="1">SUMIF($N$8:S$9,"QUANT.",N474:S474)</f>
        <v>0</v>
      </c>
      <c r="U474" s="398">
        <f ca="1" t="shared" si="134"/>
        <v>0</v>
      </c>
      <c r="V474" s="399" t="str">
        <f ca="1" t="shared" si="136"/>
        <v/>
      </c>
      <c r="W474" s="400">
        <f ca="1" t="shared" si="142"/>
        <v>0</v>
      </c>
      <c r="X474" s="400" t="e">
        <f ca="1" t="shared" si="143"/>
        <v>#VALUE!</v>
      </c>
      <c r="Y474" s="281"/>
      <c r="Z474" s="281"/>
      <c r="AA474" s="281"/>
      <c r="AB474" s="281"/>
      <c r="AC474" s="281"/>
      <c r="AD474" s="281"/>
      <c r="AE474" s="281"/>
      <c r="AF474" s="281"/>
      <c r="AG474" s="281"/>
      <c r="AH474" s="281"/>
      <c r="AI474" s="281"/>
      <c r="AJ474" s="283">
        <f t="shared" si="144"/>
        <v>0</v>
      </c>
      <c r="AK474" s="283">
        <v>0</v>
      </c>
    </row>
    <row r="475" s="232" customFormat="1" spans="1:37">
      <c r="A475" s="402"/>
      <c r="B475" s="403"/>
      <c r="C475" s="404" t="str">
        <f>IF($B475="","",IFERROR(VLOOKUP($B475,#REF!,2,0),IFERROR(VLOOKUP($B475,#REF!,2,0),"")))</f>
        <v/>
      </c>
      <c r="D475" s="405" t="str">
        <f>IF($B475="","",IFERROR(VLOOKUP($B475,#REF!,3,0),IFERROR(VLOOKUP($B475,#REF!,3,0),"")))</f>
        <v/>
      </c>
      <c r="E475" s="406"/>
      <c r="F475" s="407" t="str">
        <f>IF($B475="","",IFERROR(VLOOKUP($B475,#REF!,4,0),IFERROR(VLOOKUP($B475,#REF!,6,0),"")))</f>
        <v/>
      </c>
      <c r="G475" s="407" t="str">
        <f>IF($B475="","",IFERROR(VLOOKUP($B475,#REF!,5,0),IFERROR(VLOOKUP($B475,#REF!,7,0),"")))</f>
        <v/>
      </c>
      <c r="H475" s="407" t="str">
        <f t="shared" si="135"/>
        <v/>
      </c>
      <c r="I475" s="407" t="str">
        <f t="shared" si="137"/>
        <v/>
      </c>
      <c r="J475" s="407" t="str">
        <f t="shared" si="138"/>
        <v/>
      </c>
      <c r="K475" s="407" t="str">
        <f t="shared" si="145"/>
        <v/>
      </c>
      <c r="L475" s="407"/>
      <c r="M475" s="281"/>
      <c r="N475" s="366"/>
      <c r="O475" s="367" t="str">
        <f t="shared" si="139"/>
        <v/>
      </c>
      <c r="P475" s="366"/>
      <c r="Q475" s="395" t="str">
        <f t="shared" si="140"/>
        <v/>
      </c>
      <c r="R475" s="366"/>
      <c r="S475" s="396" t="str">
        <f t="shared" si="141"/>
        <v/>
      </c>
      <c r="T475" s="397">
        <f ca="1">SUMIF($N$8:S$9,"QUANT.",N475:S475)</f>
        <v>0</v>
      </c>
      <c r="U475" s="398">
        <f ca="1" t="shared" ref="U475:U538" si="146">SUMIF($N$8:$S$9,"CUSTO",N475:S475)</f>
        <v>0</v>
      </c>
      <c r="V475" s="399" t="str">
        <f ca="1" t="shared" si="136"/>
        <v/>
      </c>
      <c r="W475" s="400">
        <f ca="1" t="shared" si="142"/>
        <v>0</v>
      </c>
      <c r="X475" s="400" t="e">
        <f ca="1" t="shared" si="143"/>
        <v>#VALUE!</v>
      </c>
      <c r="Y475" s="281"/>
      <c r="Z475" s="281"/>
      <c r="AA475" s="281"/>
      <c r="AB475" s="281"/>
      <c r="AC475" s="281"/>
      <c r="AD475" s="281"/>
      <c r="AE475" s="281"/>
      <c r="AF475" s="281"/>
      <c r="AG475" s="281"/>
      <c r="AH475" s="281"/>
      <c r="AI475" s="281"/>
      <c r="AJ475" s="283">
        <f t="shared" si="144"/>
        <v>0</v>
      </c>
      <c r="AK475" s="283">
        <v>0</v>
      </c>
    </row>
    <row r="476" s="232" customFormat="1" spans="1:37">
      <c r="A476" s="402"/>
      <c r="B476" s="403"/>
      <c r="C476" s="404" t="str">
        <f>IF($B476="","",IFERROR(VLOOKUP($B476,#REF!,2,0),IFERROR(VLOOKUP($B476,#REF!,2,0),"")))</f>
        <v/>
      </c>
      <c r="D476" s="405" t="str">
        <f>IF($B476="","",IFERROR(VLOOKUP($B476,#REF!,3,0),IFERROR(VLOOKUP($B476,#REF!,3,0),"")))</f>
        <v/>
      </c>
      <c r="E476" s="406"/>
      <c r="F476" s="407" t="str">
        <f>IF($B476="","",IFERROR(VLOOKUP($B476,#REF!,4,0),IFERROR(VLOOKUP($B476,#REF!,6,0),"")))</f>
        <v/>
      </c>
      <c r="G476" s="407" t="str">
        <f>IF($B476="","",IFERROR(VLOOKUP($B476,#REF!,5,0),IFERROR(VLOOKUP($B476,#REF!,7,0),"")))</f>
        <v/>
      </c>
      <c r="H476" s="407" t="str">
        <f t="shared" ref="H476:H539" si="147">IF(E476="","",F476+G476)</f>
        <v/>
      </c>
      <c r="I476" s="407" t="str">
        <f t="shared" si="137"/>
        <v/>
      </c>
      <c r="J476" s="407" t="str">
        <f t="shared" si="138"/>
        <v/>
      </c>
      <c r="K476" s="407" t="str">
        <f t="shared" si="145"/>
        <v/>
      </c>
      <c r="L476" s="407"/>
      <c r="M476" s="281"/>
      <c r="N476" s="366"/>
      <c r="O476" s="367" t="str">
        <f t="shared" si="139"/>
        <v/>
      </c>
      <c r="P476" s="366"/>
      <c r="Q476" s="395" t="str">
        <f t="shared" si="140"/>
        <v/>
      </c>
      <c r="R476" s="366"/>
      <c r="S476" s="396" t="str">
        <f t="shared" si="141"/>
        <v/>
      </c>
      <c r="T476" s="397">
        <f ca="1">SUMIF($N$8:S$9,"QUANT.",N476:S476)</f>
        <v>0</v>
      </c>
      <c r="U476" s="398">
        <f ca="1" t="shared" si="146"/>
        <v>0</v>
      </c>
      <c r="V476" s="399" t="str">
        <f ca="1" t="shared" ref="V476:V539" si="148">IF(B476&lt;&gt;"",IF(U476=0,"MEDIR",IF(K476-U476=0,"OK",IF(K476-U476&gt;0,"MEDIR","ALERTA!"))),"")</f>
        <v/>
      </c>
      <c r="W476" s="400">
        <f ca="1" t="shared" si="142"/>
        <v>0</v>
      </c>
      <c r="X476" s="400" t="e">
        <f ca="1" t="shared" si="143"/>
        <v>#VALUE!</v>
      </c>
      <c r="Y476" s="281"/>
      <c r="Z476" s="281"/>
      <c r="AA476" s="281"/>
      <c r="AB476" s="281"/>
      <c r="AC476" s="281"/>
      <c r="AD476" s="281"/>
      <c r="AE476" s="281"/>
      <c r="AF476" s="281"/>
      <c r="AG476" s="281"/>
      <c r="AH476" s="281"/>
      <c r="AI476" s="281"/>
      <c r="AJ476" s="283">
        <f t="shared" si="144"/>
        <v>0</v>
      </c>
      <c r="AK476" s="283">
        <v>0</v>
      </c>
    </row>
    <row r="477" s="232" customFormat="1" spans="1:37">
      <c r="A477" s="402"/>
      <c r="B477" s="403"/>
      <c r="C477" s="404" t="str">
        <f>IF($B477="","",IFERROR(VLOOKUP($B477,#REF!,2,0),IFERROR(VLOOKUP($B477,#REF!,2,0),"")))</f>
        <v/>
      </c>
      <c r="D477" s="405" t="str">
        <f>IF($B477="","",IFERROR(VLOOKUP($B477,#REF!,3,0),IFERROR(VLOOKUP($B477,#REF!,3,0),"")))</f>
        <v/>
      </c>
      <c r="E477" s="406"/>
      <c r="F477" s="407" t="str">
        <f>IF($B477="","",IFERROR(VLOOKUP($B477,#REF!,4,0),IFERROR(VLOOKUP($B477,#REF!,6,0),"")))</f>
        <v/>
      </c>
      <c r="G477" s="407" t="str">
        <f>IF($B477="","",IFERROR(VLOOKUP($B477,#REF!,5,0),IFERROR(VLOOKUP($B477,#REF!,7,0),"")))</f>
        <v/>
      </c>
      <c r="H477" s="407" t="str">
        <f t="shared" si="147"/>
        <v/>
      </c>
      <c r="I477" s="407" t="str">
        <f t="shared" ref="I477:I540" si="149">IF(E477="","",TRUNC((E477*F477),2))</f>
        <v/>
      </c>
      <c r="J477" s="407" t="str">
        <f t="shared" ref="J477:J540" si="150">IF(E477="","",TRUNC((E477*G477),2))</f>
        <v/>
      </c>
      <c r="K477" s="407" t="str">
        <f t="shared" si="145"/>
        <v/>
      </c>
      <c r="L477" s="407"/>
      <c r="M477" s="281"/>
      <c r="N477" s="366"/>
      <c r="O477" s="367" t="str">
        <f t="shared" ref="O477:O540" si="151">IF(OR(N477="",$K477=""),"",(N477/$E477)*$K477)</f>
        <v/>
      </c>
      <c r="P477" s="366"/>
      <c r="Q477" s="395" t="str">
        <f t="shared" ref="Q477:Q540" si="152">IF(OR(P477="",$K477=""),"",(P477/$E477)*$K477)</f>
        <v/>
      </c>
      <c r="R477" s="366"/>
      <c r="S477" s="396" t="str">
        <f t="shared" ref="S477:S540" si="153">IF(OR(R477="",$K477=""),"",(R477/$E477)*$K477)</f>
        <v/>
      </c>
      <c r="T477" s="397">
        <f ca="1">SUMIF($N$8:S$9,"QUANT.",N477:S477)</f>
        <v>0</v>
      </c>
      <c r="U477" s="398">
        <f ca="1" t="shared" si="146"/>
        <v>0</v>
      </c>
      <c r="V477" s="399" t="str">
        <f ca="1" t="shared" si="148"/>
        <v/>
      </c>
      <c r="W477" s="400">
        <f ca="1" t="shared" ref="W477:W540" si="154">IF(T477="",0,E477-T477)</f>
        <v>0</v>
      </c>
      <c r="X477" s="400" t="e">
        <f ca="1" t="shared" ref="X477:X540" si="155">IF(U477="",0,K477-U477)</f>
        <v>#VALUE!</v>
      </c>
      <c r="Y477" s="281"/>
      <c r="Z477" s="281"/>
      <c r="AA477" s="281"/>
      <c r="AB477" s="281"/>
      <c r="AC477" s="281"/>
      <c r="AD477" s="281"/>
      <c r="AE477" s="281"/>
      <c r="AF477" s="281"/>
      <c r="AG477" s="281"/>
      <c r="AH477" s="281"/>
      <c r="AI477" s="281"/>
      <c r="AJ477" s="283">
        <f t="shared" si="144"/>
        <v>0</v>
      </c>
      <c r="AK477" s="283">
        <v>0</v>
      </c>
    </row>
    <row r="478" s="232" customFormat="1" spans="1:37">
      <c r="A478" s="402"/>
      <c r="B478" s="403"/>
      <c r="C478" s="404" t="str">
        <f>IF($B478="","",IFERROR(VLOOKUP($B478,#REF!,2,0),IFERROR(VLOOKUP($B478,#REF!,2,0),"")))</f>
        <v/>
      </c>
      <c r="D478" s="405" t="str">
        <f>IF($B478="","",IFERROR(VLOOKUP($B478,#REF!,3,0),IFERROR(VLOOKUP($B478,#REF!,3,0),"")))</f>
        <v/>
      </c>
      <c r="E478" s="406"/>
      <c r="F478" s="407" t="str">
        <f>IF($B478="","",IFERROR(VLOOKUP($B478,#REF!,4,0),IFERROR(VLOOKUP($B478,#REF!,6,0),"")))</f>
        <v/>
      </c>
      <c r="G478" s="407" t="str">
        <f>IF($B478="","",IFERROR(VLOOKUP($B478,#REF!,5,0),IFERROR(VLOOKUP($B478,#REF!,7,0),"")))</f>
        <v/>
      </c>
      <c r="H478" s="407" t="str">
        <f t="shared" si="147"/>
        <v/>
      </c>
      <c r="I478" s="407" t="str">
        <f t="shared" si="149"/>
        <v/>
      </c>
      <c r="J478" s="407" t="str">
        <f t="shared" si="150"/>
        <v/>
      </c>
      <c r="K478" s="407" t="str">
        <f t="shared" si="145"/>
        <v/>
      </c>
      <c r="L478" s="407"/>
      <c r="M478" s="281"/>
      <c r="N478" s="366"/>
      <c r="O478" s="367" t="str">
        <f t="shared" si="151"/>
        <v/>
      </c>
      <c r="P478" s="366"/>
      <c r="Q478" s="395" t="str">
        <f t="shared" si="152"/>
        <v/>
      </c>
      <c r="R478" s="366"/>
      <c r="S478" s="396" t="str">
        <f t="shared" si="153"/>
        <v/>
      </c>
      <c r="T478" s="397">
        <f ca="1">SUMIF($N$8:S$9,"QUANT.",N478:S478)</f>
        <v>0</v>
      </c>
      <c r="U478" s="398">
        <f ca="1" t="shared" si="146"/>
        <v>0</v>
      </c>
      <c r="V478" s="399" t="str">
        <f ca="1" t="shared" si="148"/>
        <v/>
      </c>
      <c r="W478" s="400">
        <f ca="1" t="shared" si="154"/>
        <v>0</v>
      </c>
      <c r="X478" s="400" t="e">
        <f ca="1" t="shared" si="155"/>
        <v>#VALUE!</v>
      </c>
      <c r="Y478" s="281"/>
      <c r="Z478" s="281"/>
      <c r="AA478" s="281"/>
      <c r="AB478" s="281"/>
      <c r="AC478" s="281"/>
      <c r="AD478" s="281"/>
      <c r="AE478" s="281"/>
      <c r="AF478" s="281"/>
      <c r="AG478" s="281"/>
      <c r="AH478" s="281"/>
      <c r="AI478" s="281"/>
      <c r="AJ478" s="283">
        <f t="shared" si="144"/>
        <v>0</v>
      </c>
      <c r="AK478" s="283">
        <v>0</v>
      </c>
    </row>
    <row r="479" s="232" customFormat="1" spans="1:37">
      <c r="A479" s="402"/>
      <c r="B479" s="403"/>
      <c r="C479" s="404" t="str">
        <f>IF($B479="","",IFERROR(VLOOKUP($B479,#REF!,2,0),IFERROR(VLOOKUP($B479,#REF!,2,0),"")))</f>
        <v/>
      </c>
      <c r="D479" s="405" t="str">
        <f>IF($B479="","",IFERROR(VLOOKUP($B479,#REF!,3,0),IFERROR(VLOOKUP($B479,#REF!,3,0),"")))</f>
        <v/>
      </c>
      <c r="E479" s="406"/>
      <c r="F479" s="407" t="str">
        <f>IF($B479="","",IFERROR(VLOOKUP($B479,#REF!,4,0),IFERROR(VLOOKUP($B479,#REF!,6,0),"")))</f>
        <v/>
      </c>
      <c r="G479" s="407" t="str">
        <f>IF($B479="","",IFERROR(VLOOKUP($B479,#REF!,5,0),IFERROR(VLOOKUP($B479,#REF!,7,0),"")))</f>
        <v/>
      </c>
      <c r="H479" s="407" t="str">
        <f t="shared" si="147"/>
        <v/>
      </c>
      <c r="I479" s="407" t="str">
        <f t="shared" si="149"/>
        <v/>
      </c>
      <c r="J479" s="407" t="str">
        <f t="shared" si="150"/>
        <v/>
      </c>
      <c r="K479" s="407" t="str">
        <f t="shared" si="145"/>
        <v/>
      </c>
      <c r="L479" s="407"/>
      <c r="M479" s="281"/>
      <c r="N479" s="366"/>
      <c r="O479" s="367" t="str">
        <f t="shared" si="151"/>
        <v/>
      </c>
      <c r="P479" s="366"/>
      <c r="Q479" s="395" t="str">
        <f t="shared" si="152"/>
        <v/>
      </c>
      <c r="R479" s="366"/>
      <c r="S479" s="396" t="str">
        <f t="shared" si="153"/>
        <v/>
      </c>
      <c r="T479" s="397">
        <f ca="1">SUMIF($N$8:S$9,"QUANT.",N479:S479)</f>
        <v>0</v>
      </c>
      <c r="U479" s="398">
        <f ca="1" t="shared" si="146"/>
        <v>0</v>
      </c>
      <c r="V479" s="399" t="str">
        <f ca="1" t="shared" si="148"/>
        <v/>
      </c>
      <c r="W479" s="400">
        <f ca="1" t="shared" si="154"/>
        <v>0</v>
      </c>
      <c r="X479" s="400" t="e">
        <f ca="1" t="shared" si="155"/>
        <v>#VALUE!</v>
      </c>
      <c r="Y479" s="281"/>
      <c r="Z479" s="281"/>
      <c r="AA479" s="281"/>
      <c r="AB479" s="281"/>
      <c r="AC479" s="281"/>
      <c r="AD479" s="281"/>
      <c r="AE479" s="281"/>
      <c r="AF479" s="281"/>
      <c r="AG479" s="281"/>
      <c r="AH479" s="281"/>
      <c r="AI479" s="281"/>
      <c r="AJ479" s="283">
        <f t="shared" si="144"/>
        <v>0</v>
      </c>
      <c r="AK479" s="283">
        <v>0</v>
      </c>
    </row>
    <row r="480" s="232" customFormat="1" spans="1:37">
      <c r="A480" s="402"/>
      <c r="B480" s="403"/>
      <c r="C480" s="404" t="str">
        <f>IF($B480="","",IFERROR(VLOOKUP($B480,#REF!,2,0),IFERROR(VLOOKUP($B480,#REF!,2,0),"")))</f>
        <v/>
      </c>
      <c r="D480" s="405" t="str">
        <f>IF($B480="","",IFERROR(VLOOKUP($B480,#REF!,3,0),IFERROR(VLOOKUP($B480,#REF!,3,0),"")))</f>
        <v/>
      </c>
      <c r="E480" s="406"/>
      <c r="F480" s="407" t="str">
        <f>IF($B480="","",IFERROR(VLOOKUP($B480,#REF!,4,0),IFERROR(VLOOKUP($B480,#REF!,6,0),"")))</f>
        <v/>
      </c>
      <c r="G480" s="407" t="str">
        <f>IF($B480="","",IFERROR(VLOOKUP($B480,#REF!,5,0),IFERROR(VLOOKUP($B480,#REF!,7,0),"")))</f>
        <v/>
      </c>
      <c r="H480" s="407" t="str">
        <f t="shared" si="147"/>
        <v/>
      </c>
      <c r="I480" s="407" t="str">
        <f t="shared" si="149"/>
        <v/>
      </c>
      <c r="J480" s="407" t="str">
        <f t="shared" si="150"/>
        <v/>
      </c>
      <c r="K480" s="407" t="str">
        <f t="shared" si="145"/>
        <v/>
      </c>
      <c r="L480" s="407"/>
      <c r="M480" s="281"/>
      <c r="N480" s="366"/>
      <c r="O480" s="367" t="str">
        <f t="shared" si="151"/>
        <v/>
      </c>
      <c r="P480" s="366"/>
      <c r="Q480" s="395" t="str">
        <f t="shared" si="152"/>
        <v/>
      </c>
      <c r="R480" s="366"/>
      <c r="S480" s="396" t="str">
        <f t="shared" si="153"/>
        <v/>
      </c>
      <c r="T480" s="397">
        <f ca="1">SUMIF($N$8:S$9,"QUANT.",N480:S480)</f>
        <v>0</v>
      </c>
      <c r="U480" s="398">
        <f ca="1" t="shared" si="146"/>
        <v>0</v>
      </c>
      <c r="V480" s="399" t="str">
        <f ca="1" t="shared" si="148"/>
        <v/>
      </c>
      <c r="W480" s="400">
        <f ca="1" t="shared" si="154"/>
        <v>0</v>
      </c>
      <c r="X480" s="400" t="e">
        <f ca="1" t="shared" si="155"/>
        <v>#VALUE!</v>
      </c>
      <c r="Y480" s="281"/>
      <c r="Z480" s="281"/>
      <c r="AA480" s="281"/>
      <c r="AB480" s="281"/>
      <c r="AC480" s="281"/>
      <c r="AD480" s="281"/>
      <c r="AE480" s="281"/>
      <c r="AF480" s="281"/>
      <c r="AG480" s="281"/>
      <c r="AH480" s="281"/>
      <c r="AI480" s="281"/>
      <c r="AJ480" s="283">
        <f t="shared" si="144"/>
        <v>0</v>
      </c>
      <c r="AK480" s="283">
        <v>0</v>
      </c>
    </row>
    <row r="481" spans="1:24">
      <c r="A481" s="402"/>
      <c r="B481" s="403"/>
      <c r="C481" s="404" t="str">
        <f>IF($B481="","",IFERROR(VLOOKUP($B481,#REF!,2,0),IFERROR(VLOOKUP($B481,#REF!,2,0),"")))</f>
        <v/>
      </c>
      <c r="D481" s="405" t="str">
        <f>IF($B481="","",IFERROR(VLOOKUP($B481,#REF!,3,0),IFERROR(VLOOKUP($B481,#REF!,3,0),"")))</f>
        <v/>
      </c>
      <c r="E481" s="406"/>
      <c r="F481" s="407" t="str">
        <f>IF($B481="","",IFERROR(VLOOKUP($B481,#REF!,4,0),IFERROR(VLOOKUP($B481,#REF!,6,0),"")))</f>
        <v/>
      </c>
      <c r="G481" s="407" t="str">
        <f>IF($B481="","",IFERROR(VLOOKUP($B481,#REF!,5,0),IFERROR(VLOOKUP($B481,#REF!,7,0),"")))</f>
        <v/>
      </c>
      <c r="H481" s="407" t="str">
        <f t="shared" si="147"/>
        <v/>
      </c>
      <c r="I481" s="407" t="str">
        <f t="shared" si="149"/>
        <v/>
      </c>
      <c r="J481" s="407" t="str">
        <f t="shared" si="150"/>
        <v/>
      </c>
      <c r="K481" s="407" t="str">
        <f t="shared" si="145"/>
        <v/>
      </c>
      <c r="L481" s="407"/>
      <c r="N481" s="366"/>
      <c r="O481" s="367" t="str">
        <f t="shared" si="151"/>
        <v/>
      </c>
      <c r="P481" s="366"/>
      <c r="Q481" s="395" t="str">
        <f t="shared" si="152"/>
        <v/>
      </c>
      <c r="R481" s="366"/>
      <c r="S481" s="396" t="str">
        <f t="shared" si="153"/>
        <v/>
      </c>
      <c r="T481" s="397">
        <f ca="1">SUMIF($N$8:S$9,"QUANT.",N481:S481)</f>
        <v>0</v>
      </c>
      <c r="U481" s="398">
        <f ca="1" t="shared" si="146"/>
        <v>0</v>
      </c>
      <c r="V481" s="399" t="str">
        <f ca="1" t="shared" si="148"/>
        <v/>
      </c>
      <c r="W481" s="400">
        <f ca="1" t="shared" si="154"/>
        <v>0</v>
      </c>
      <c r="X481" s="400" t="e">
        <f ca="1" t="shared" si="155"/>
        <v>#VALUE!</v>
      </c>
    </row>
    <row r="482" spans="1:24">
      <c r="A482" s="402"/>
      <c r="B482" s="403"/>
      <c r="C482" s="404" t="str">
        <f>IF($B482="","",IFERROR(VLOOKUP($B482,#REF!,2,0),IFERROR(VLOOKUP($B482,#REF!,2,0),"")))</f>
        <v/>
      </c>
      <c r="D482" s="405" t="str">
        <f>IF($B482="","",IFERROR(VLOOKUP($B482,#REF!,3,0),IFERROR(VLOOKUP($B482,#REF!,3,0),"")))</f>
        <v/>
      </c>
      <c r="E482" s="406"/>
      <c r="F482" s="407" t="str">
        <f>IF($B482="","",IFERROR(VLOOKUP($B482,#REF!,4,0),IFERROR(VLOOKUP($B482,#REF!,6,0),"")))</f>
        <v/>
      </c>
      <c r="G482" s="407" t="str">
        <f>IF($B482="","",IFERROR(VLOOKUP($B482,#REF!,5,0),IFERROR(VLOOKUP($B482,#REF!,7,0),"")))</f>
        <v/>
      </c>
      <c r="H482" s="407" t="str">
        <f t="shared" si="147"/>
        <v/>
      </c>
      <c r="I482" s="407" t="str">
        <f t="shared" si="149"/>
        <v/>
      </c>
      <c r="J482" s="407" t="str">
        <f t="shared" si="150"/>
        <v/>
      </c>
      <c r="K482" s="407" t="str">
        <f t="shared" si="145"/>
        <v/>
      </c>
      <c r="L482" s="407"/>
      <c r="N482" s="366"/>
      <c r="O482" s="367" t="str">
        <f t="shared" si="151"/>
        <v/>
      </c>
      <c r="P482" s="366"/>
      <c r="Q482" s="395" t="str">
        <f t="shared" si="152"/>
        <v/>
      </c>
      <c r="R482" s="366"/>
      <c r="S482" s="396" t="str">
        <f t="shared" si="153"/>
        <v/>
      </c>
      <c r="T482" s="397">
        <f ca="1">SUMIF($N$8:S$9,"QUANT.",N482:S482)</f>
        <v>0</v>
      </c>
      <c r="U482" s="398">
        <f ca="1" t="shared" si="146"/>
        <v>0</v>
      </c>
      <c r="V482" s="399" t="str">
        <f ca="1" t="shared" si="148"/>
        <v/>
      </c>
      <c r="W482" s="400">
        <f ca="1" t="shared" si="154"/>
        <v>0</v>
      </c>
      <c r="X482" s="400" t="e">
        <f ca="1" t="shared" si="155"/>
        <v>#VALUE!</v>
      </c>
    </row>
    <row r="483" spans="1:24">
      <c r="A483" s="402"/>
      <c r="B483" s="403"/>
      <c r="C483" s="404" t="str">
        <f>IF($B483="","",IFERROR(VLOOKUP($B483,#REF!,2,0),IFERROR(VLOOKUP($B483,#REF!,2,0),"")))</f>
        <v/>
      </c>
      <c r="D483" s="405" t="str">
        <f>IF($B483="","",IFERROR(VLOOKUP($B483,#REF!,3,0),IFERROR(VLOOKUP($B483,#REF!,3,0),"")))</f>
        <v/>
      </c>
      <c r="E483" s="406"/>
      <c r="F483" s="407" t="str">
        <f>IF($B483="","",IFERROR(VLOOKUP($B483,#REF!,4,0),IFERROR(VLOOKUP($B483,#REF!,6,0),"")))</f>
        <v/>
      </c>
      <c r="G483" s="407" t="str">
        <f>IF($B483="","",IFERROR(VLOOKUP($B483,#REF!,5,0),IFERROR(VLOOKUP($B483,#REF!,7,0),"")))</f>
        <v/>
      </c>
      <c r="H483" s="407" t="str">
        <f t="shared" si="147"/>
        <v/>
      </c>
      <c r="I483" s="407" t="str">
        <f t="shared" si="149"/>
        <v/>
      </c>
      <c r="J483" s="407" t="str">
        <f t="shared" si="150"/>
        <v/>
      </c>
      <c r="K483" s="407" t="str">
        <f t="shared" si="145"/>
        <v/>
      </c>
      <c r="L483" s="407"/>
      <c r="N483" s="366"/>
      <c r="O483" s="367" t="str">
        <f t="shared" si="151"/>
        <v/>
      </c>
      <c r="P483" s="366"/>
      <c r="Q483" s="395" t="str">
        <f t="shared" si="152"/>
        <v/>
      </c>
      <c r="R483" s="366"/>
      <c r="S483" s="396" t="str">
        <f t="shared" si="153"/>
        <v/>
      </c>
      <c r="T483" s="397">
        <f ca="1">SUMIF($N$8:S$9,"QUANT.",N483:S483)</f>
        <v>0</v>
      </c>
      <c r="U483" s="398">
        <f ca="1" t="shared" si="146"/>
        <v>0</v>
      </c>
      <c r="V483" s="399" t="str">
        <f ca="1" t="shared" si="148"/>
        <v/>
      </c>
      <c r="W483" s="400">
        <f ca="1" t="shared" si="154"/>
        <v>0</v>
      </c>
      <c r="X483" s="400" t="e">
        <f ca="1" t="shared" si="155"/>
        <v>#VALUE!</v>
      </c>
    </row>
    <row r="484" spans="1:24">
      <c r="A484" s="402"/>
      <c r="B484" s="403"/>
      <c r="C484" s="404" t="str">
        <f>IF($B484="","",IFERROR(VLOOKUP($B484,#REF!,2,0),IFERROR(VLOOKUP($B484,#REF!,2,0),"")))</f>
        <v/>
      </c>
      <c r="D484" s="405" t="str">
        <f>IF($B484="","",IFERROR(VLOOKUP($B484,#REF!,3,0),IFERROR(VLOOKUP($B484,#REF!,3,0),"")))</f>
        <v/>
      </c>
      <c r="E484" s="406"/>
      <c r="F484" s="407" t="str">
        <f>IF($B484="","",IFERROR(VLOOKUP($B484,#REF!,4,0),IFERROR(VLOOKUP($B484,#REF!,6,0),"")))</f>
        <v/>
      </c>
      <c r="G484" s="407" t="str">
        <f>IF($B484="","",IFERROR(VLOOKUP($B484,#REF!,5,0),IFERROR(VLOOKUP($B484,#REF!,7,0),"")))</f>
        <v/>
      </c>
      <c r="H484" s="407" t="str">
        <f t="shared" si="147"/>
        <v/>
      </c>
      <c r="I484" s="407" t="str">
        <f t="shared" si="149"/>
        <v/>
      </c>
      <c r="J484" s="407" t="str">
        <f t="shared" si="150"/>
        <v/>
      </c>
      <c r="K484" s="407" t="str">
        <f t="shared" si="145"/>
        <v/>
      </c>
      <c r="L484" s="407"/>
      <c r="N484" s="366"/>
      <c r="O484" s="367" t="str">
        <f t="shared" si="151"/>
        <v/>
      </c>
      <c r="P484" s="366"/>
      <c r="Q484" s="395" t="str">
        <f t="shared" si="152"/>
        <v/>
      </c>
      <c r="R484" s="366"/>
      <c r="S484" s="396" t="str">
        <f t="shared" si="153"/>
        <v/>
      </c>
      <c r="T484" s="397">
        <f ca="1">SUMIF($N$8:S$9,"QUANT.",N484:S484)</f>
        <v>0</v>
      </c>
      <c r="U484" s="398">
        <f ca="1" t="shared" si="146"/>
        <v>0</v>
      </c>
      <c r="V484" s="399" t="str">
        <f ca="1" t="shared" si="148"/>
        <v/>
      </c>
      <c r="W484" s="400">
        <f ca="1" t="shared" si="154"/>
        <v>0</v>
      </c>
      <c r="X484" s="400" t="e">
        <f ca="1" t="shared" si="155"/>
        <v>#VALUE!</v>
      </c>
    </row>
    <row r="485" spans="1:24">
      <c r="A485" s="402"/>
      <c r="B485" s="403"/>
      <c r="C485" s="404" t="str">
        <f>IF($B485="","",IFERROR(VLOOKUP($B485,#REF!,2,0),IFERROR(VLOOKUP($B485,#REF!,2,0),"")))</f>
        <v/>
      </c>
      <c r="D485" s="405" t="str">
        <f>IF($B485="","",IFERROR(VLOOKUP($B485,#REF!,3,0),IFERROR(VLOOKUP($B485,#REF!,3,0),"")))</f>
        <v/>
      </c>
      <c r="E485" s="406"/>
      <c r="F485" s="407" t="str">
        <f>IF($B485="","",IFERROR(VLOOKUP($B485,#REF!,4,0),IFERROR(VLOOKUP($B485,#REF!,6,0),"")))</f>
        <v/>
      </c>
      <c r="G485" s="407" t="str">
        <f>IF($B485="","",IFERROR(VLOOKUP($B485,#REF!,5,0),IFERROR(VLOOKUP($B485,#REF!,7,0),"")))</f>
        <v/>
      </c>
      <c r="H485" s="407" t="str">
        <f t="shared" si="147"/>
        <v/>
      </c>
      <c r="I485" s="407" t="str">
        <f t="shared" si="149"/>
        <v/>
      </c>
      <c r="J485" s="407" t="str">
        <f t="shared" si="150"/>
        <v/>
      </c>
      <c r="K485" s="407" t="str">
        <f t="shared" si="145"/>
        <v/>
      </c>
      <c r="L485" s="407"/>
      <c r="N485" s="366"/>
      <c r="O485" s="367" t="str">
        <f t="shared" si="151"/>
        <v/>
      </c>
      <c r="P485" s="366"/>
      <c r="Q485" s="395" t="str">
        <f t="shared" si="152"/>
        <v/>
      </c>
      <c r="R485" s="366"/>
      <c r="S485" s="396" t="str">
        <f t="shared" si="153"/>
        <v/>
      </c>
      <c r="T485" s="397">
        <f ca="1">SUMIF($N$8:S$9,"QUANT.",N485:S485)</f>
        <v>0</v>
      </c>
      <c r="U485" s="398">
        <f ca="1" t="shared" si="146"/>
        <v>0</v>
      </c>
      <c r="V485" s="399" t="str">
        <f ca="1" t="shared" si="148"/>
        <v/>
      </c>
      <c r="W485" s="400">
        <f ca="1" t="shared" si="154"/>
        <v>0</v>
      </c>
      <c r="X485" s="400" t="e">
        <f ca="1" t="shared" si="155"/>
        <v>#VALUE!</v>
      </c>
    </row>
    <row r="486" spans="1:24">
      <c r="A486" s="402"/>
      <c r="B486" s="403"/>
      <c r="C486" s="404" t="str">
        <f>IF($B486="","",IFERROR(VLOOKUP($B486,#REF!,2,0),IFERROR(VLOOKUP($B486,#REF!,2,0),"")))</f>
        <v/>
      </c>
      <c r="D486" s="405" t="str">
        <f>IF($B486="","",IFERROR(VLOOKUP($B486,#REF!,3,0),IFERROR(VLOOKUP($B486,#REF!,3,0),"")))</f>
        <v/>
      </c>
      <c r="E486" s="406"/>
      <c r="F486" s="407" t="str">
        <f>IF($B486="","",IFERROR(VLOOKUP($B486,#REF!,4,0),IFERROR(VLOOKUP($B486,#REF!,6,0),"")))</f>
        <v/>
      </c>
      <c r="G486" s="407" t="str">
        <f>IF($B486="","",IFERROR(VLOOKUP($B486,#REF!,5,0),IFERROR(VLOOKUP($B486,#REF!,7,0),"")))</f>
        <v/>
      </c>
      <c r="H486" s="407" t="str">
        <f t="shared" si="147"/>
        <v/>
      </c>
      <c r="I486" s="407" t="str">
        <f t="shared" si="149"/>
        <v/>
      </c>
      <c r="J486" s="407" t="str">
        <f t="shared" si="150"/>
        <v/>
      </c>
      <c r="K486" s="407" t="str">
        <f t="shared" si="145"/>
        <v/>
      </c>
      <c r="L486" s="407"/>
      <c r="N486" s="366"/>
      <c r="O486" s="367" t="str">
        <f t="shared" si="151"/>
        <v/>
      </c>
      <c r="P486" s="366"/>
      <c r="Q486" s="395" t="str">
        <f t="shared" si="152"/>
        <v/>
      </c>
      <c r="R486" s="366"/>
      <c r="S486" s="396" t="str">
        <f t="shared" si="153"/>
        <v/>
      </c>
      <c r="T486" s="397">
        <f ca="1">SUMIF($N$8:S$9,"QUANT.",N486:S486)</f>
        <v>0</v>
      </c>
      <c r="U486" s="398">
        <f ca="1" t="shared" si="146"/>
        <v>0</v>
      </c>
      <c r="V486" s="399" t="str">
        <f ca="1" t="shared" si="148"/>
        <v/>
      </c>
      <c r="W486" s="400">
        <f ca="1" t="shared" si="154"/>
        <v>0</v>
      </c>
      <c r="X486" s="400" t="e">
        <f ca="1" t="shared" si="155"/>
        <v>#VALUE!</v>
      </c>
    </row>
    <row r="487" spans="1:24">
      <c r="A487" s="402"/>
      <c r="B487" s="403"/>
      <c r="C487" s="404" t="str">
        <f>IF($B487="","",IFERROR(VLOOKUP($B487,#REF!,2,0),IFERROR(VLOOKUP($B487,#REF!,2,0),"")))</f>
        <v/>
      </c>
      <c r="D487" s="405" t="str">
        <f>IF($B487="","",IFERROR(VLOOKUP($B487,#REF!,3,0),IFERROR(VLOOKUP($B487,#REF!,3,0),"")))</f>
        <v/>
      </c>
      <c r="E487" s="406"/>
      <c r="F487" s="407" t="str">
        <f>IF($B487="","",IFERROR(VLOOKUP($B487,#REF!,4,0),IFERROR(VLOOKUP($B487,#REF!,6,0),"")))</f>
        <v/>
      </c>
      <c r="G487" s="407" t="str">
        <f>IF($B487="","",IFERROR(VLOOKUP($B487,#REF!,5,0),IFERROR(VLOOKUP($B487,#REF!,7,0),"")))</f>
        <v/>
      </c>
      <c r="H487" s="407" t="str">
        <f t="shared" si="147"/>
        <v/>
      </c>
      <c r="I487" s="407" t="str">
        <f t="shared" si="149"/>
        <v/>
      </c>
      <c r="J487" s="407" t="str">
        <f t="shared" si="150"/>
        <v/>
      </c>
      <c r="K487" s="407" t="str">
        <f t="shared" si="145"/>
        <v/>
      </c>
      <c r="L487" s="407"/>
      <c r="N487" s="366"/>
      <c r="O487" s="367" t="str">
        <f t="shared" si="151"/>
        <v/>
      </c>
      <c r="P487" s="366"/>
      <c r="Q487" s="395" t="str">
        <f t="shared" si="152"/>
        <v/>
      </c>
      <c r="R487" s="366"/>
      <c r="S487" s="396" t="str">
        <f t="shared" si="153"/>
        <v/>
      </c>
      <c r="T487" s="397">
        <f ca="1">SUMIF($N$8:S$9,"QUANT.",N487:S487)</f>
        <v>0</v>
      </c>
      <c r="U487" s="398">
        <f ca="1" t="shared" si="146"/>
        <v>0</v>
      </c>
      <c r="V487" s="399" t="str">
        <f ca="1" t="shared" si="148"/>
        <v/>
      </c>
      <c r="W487" s="400">
        <f ca="1" t="shared" si="154"/>
        <v>0</v>
      </c>
      <c r="X487" s="400" t="e">
        <f ca="1" t="shared" si="155"/>
        <v>#VALUE!</v>
      </c>
    </row>
    <row r="488" spans="1:24">
      <c r="A488" s="402"/>
      <c r="B488" s="403"/>
      <c r="C488" s="404" t="str">
        <f>IF($B488="","",IFERROR(VLOOKUP($B488,#REF!,2,0),IFERROR(VLOOKUP($B488,#REF!,2,0),"")))</f>
        <v/>
      </c>
      <c r="D488" s="405" t="str">
        <f>IF($B488="","",IFERROR(VLOOKUP($B488,#REF!,3,0),IFERROR(VLOOKUP($B488,#REF!,3,0),"")))</f>
        <v/>
      </c>
      <c r="E488" s="406"/>
      <c r="F488" s="407" t="str">
        <f>IF($B488="","",IFERROR(VLOOKUP($B488,#REF!,4,0),IFERROR(VLOOKUP($B488,#REF!,6,0),"")))</f>
        <v/>
      </c>
      <c r="G488" s="407" t="str">
        <f>IF($B488="","",IFERROR(VLOOKUP($B488,#REF!,5,0),IFERROR(VLOOKUP($B488,#REF!,7,0),"")))</f>
        <v/>
      </c>
      <c r="H488" s="407" t="str">
        <f t="shared" si="147"/>
        <v/>
      </c>
      <c r="I488" s="407" t="str">
        <f t="shared" si="149"/>
        <v/>
      </c>
      <c r="J488" s="407" t="str">
        <f t="shared" si="150"/>
        <v/>
      </c>
      <c r="K488" s="407" t="str">
        <f t="shared" si="145"/>
        <v/>
      </c>
      <c r="L488" s="407"/>
      <c r="N488" s="366"/>
      <c r="O488" s="367" t="str">
        <f t="shared" si="151"/>
        <v/>
      </c>
      <c r="P488" s="366"/>
      <c r="Q488" s="395" t="str">
        <f t="shared" si="152"/>
        <v/>
      </c>
      <c r="R488" s="366"/>
      <c r="S488" s="396" t="str">
        <f t="shared" si="153"/>
        <v/>
      </c>
      <c r="T488" s="397">
        <f ca="1">SUMIF($N$8:S$9,"QUANT.",N488:S488)</f>
        <v>0</v>
      </c>
      <c r="U488" s="398">
        <f ca="1" t="shared" si="146"/>
        <v>0</v>
      </c>
      <c r="V488" s="399" t="str">
        <f ca="1" t="shared" si="148"/>
        <v/>
      </c>
      <c r="W488" s="400">
        <f ca="1" t="shared" si="154"/>
        <v>0</v>
      </c>
      <c r="X488" s="400" t="e">
        <f ca="1" t="shared" si="155"/>
        <v>#VALUE!</v>
      </c>
    </row>
    <row r="489" spans="1:24">
      <c r="A489" s="402"/>
      <c r="B489" s="403"/>
      <c r="C489" s="404" t="str">
        <f>IF($B489="","",IFERROR(VLOOKUP($B489,#REF!,2,0),IFERROR(VLOOKUP($B489,#REF!,2,0),"")))</f>
        <v/>
      </c>
      <c r="D489" s="405" t="str">
        <f>IF($B489="","",IFERROR(VLOOKUP($B489,#REF!,3,0),IFERROR(VLOOKUP($B489,#REF!,3,0),"")))</f>
        <v/>
      </c>
      <c r="E489" s="406"/>
      <c r="F489" s="407" t="str">
        <f>IF($B489="","",IFERROR(VLOOKUP($B489,#REF!,4,0),IFERROR(VLOOKUP($B489,#REF!,6,0),"")))</f>
        <v/>
      </c>
      <c r="G489" s="407" t="str">
        <f>IF($B489="","",IFERROR(VLOOKUP($B489,#REF!,5,0),IFERROR(VLOOKUP($B489,#REF!,7,0),"")))</f>
        <v/>
      </c>
      <c r="H489" s="407" t="str">
        <f t="shared" si="147"/>
        <v/>
      </c>
      <c r="I489" s="407" t="str">
        <f t="shared" si="149"/>
        <v/>
      </c>
      <c r="J489" s="407" t="str">
        <f t="shared" si="150"/>
        <v/>
      </c>
      <c r="K489" s="407" t="str">
        <f t="shared" si="145"/>
        <v/>
      </c>
      <c r="L489" s="407"/>
      <c r="N489" s="366"/>
      <c r="O489" s="367" t="str">
        <f t="shared" si="151"/>
        <v/>
      </c>
      <c r="P489" s="366"/>
      <c r="Q489" s="395" t="str">
        <f t="shared" si="152"/>
        <v/>
      </c>
      <c r="R489" s="366"/>
      <c r="S489" s="396" t="str">
        <f t="shared" si="153"/>
        <v/>
      </c>
      <c r="T489" s="397">
        <f ca="1">SUMIF($N$8:S$9,"QUANT.",N489:S489)</f>
        <v>0</v>
      </c>
      <c r="U489" s="398">
        <f ca="1" t="shared" si="146"/>
        <v>0</v>
      </c>
      <c r="V489" s="399" t="str">
        <f ca="1" t="shared" si="148"/>
        <v/>
      </c>
      <c r="W489" s="400">
        <f ca="1" t="shared" si="154"/>
        <v>0</v>
      </c>
      <c r="X489" s="400" t="e">
        <f ca="1" t="shared" si="155"/>
        <v>#VALUE!</v>
      </c>
    </row>
    <row r="490" spans="1:24">
      <c r="A490" s="402"/>
      <c r="B490" s="403"/>
      <c r="C490" s="404" t="str">
        <f>IF($B490="","",IFERROR(VLOOKUP($B490,#REF!,2,0),IFERROR(VLOOKUP($B490,#REF!,2,0),"")))</f>
        <v/>
      </c>
      <c r="D490" s="405" t="str">
        <f>IF($B490="","",IFERROR(VLOOKUP($B490,#REF!,3,0),IFERROR(VLOOKUP($B490,#REF!,3,0),"")))</f>
        <v/>
      </c>
      <c r="E490" s="406"/>
      <c r="F490" s="407" t="str">
        <f>IF($B490="","",IFERROR(VLOOKUP($B490,#REF!,4,0),IFERROR(VLOOKUP($B490,#REF!,6,0),"")))</f>
        <v/>
      </c>
      <c r="G490" s="407" t="str">
        <f>IF($B490="","",IFERROR(VLOOKUP($B490,#REF!,5,0),IFERROR(VLOOKUP($B490,#REF!,7,0),"")))</f>
        <v/>
      </c>
      <c r="H490" s="407" t="str">
        <f t="shared" si="147"/>
        <v/>
      </c>
      <c r="I490" s="407" t="str">
        <f t="shared" si="149"/>
        <v/>
      </c>
      <c r="J490" s="407" t="str">
        <f t="shared" si="150"/>
        <v/>
      </c>
      <c r="K490" s="407" t="str">
        <f t="shared" si="145"/>
        <v/>
      </c>
      <c r="L490" s="407"/>
      <c r="N490" s="366"/>
      <c r="O490" s="367" t="str">
        <f t="shared" si="151"/>
        <v/>
      </c>
      <c r="P490" s="366"/>
      <c r="Q490" s="395" t="str">
        <f t="shared" si="152"/>
        <v/>
      </c>
      <c r="R490" s="366"/>
      <c r="S490" s="396" t="str">
        <f t="shared" si="153"/>
        <v/>
      </c>
      <c r="T490" s="397">
        <f ca="1">SUMIF($N$8:S$9,"QUANT.",N490:S490)</f>
        <v>0</v>
      </c>
      <c r="U490" s="398">
        <f ca="1" t="shared" si="146"/>
        <v>0</v>
      </c>
      <c r="V490" s="399" t="str">
        <f ca="1" t="shared" si="148"/>
        <v/>
      </c>
      <c r="W490" s="400">
        <f ca="1" t="shared" si="154"/>
        <v>0</v>
      </c>
      <c r="X490" s="400" t="e">
        <f ca="1" t="shared" si="155"/>
        <v>#VALUE!</v>
      </c>
    </row>
    <row r="491" spans="1:24">
      <c r="A491" s="402"/>
      <c r="B491" s="403"/>
      <c r="C491" s="404" t="str">
        <f>IF($B491="","",IFERROR(VLOOKUP($B491,#REF!,2,0),IFERROR(VLOOKUP($B491,#REF!,2,0),"")))</f>
        <v/>
      </c>
      <c r="D491" s="405" t="str">
        <f>IF($B491="","",IFERROR(VLOOKUP($B491,#REF!,3,0),IFERROR(VLOOKUP($B491,#REF!,3,0),"")))</f>
        <v/>
      </c>
      <c r="E491" s="406"/>
      <c r="F491" s="407" t="str">
        <f>IF($B491="","",IFERROR(VLOOKUP($B491,#REF!,4,0),IFERROR(VLOOKUP($B491,#REF!,6,0),"")))</f>
        <v/>
      </c>
      <c r="G491" s="407" t="str">
        <f>IF($B491="","",IFERROR(VLOOKUP($B491,#REF!,5,0),IFERROR(VLOOKUP($B491,#REF!,7,0),"")))</f>
        <v/>
      </c>
      <c r="H491" s="407" t="str">
        <f t="shared" si="147"/>
        <v/>
      </c>
      <c r="I491" s="407" t="str">
        <f t="shared" si="149"/>
        <v/>
      </c>
      <c r="J491" s="407" t="str">
        <f t="shared" si="150"/>
        <v/>
      </c>
      <c r="K491" s="407" t="str">
        <f t="shared" si="145"/>
        <v/>
      </c>
      <c r="L491" s="407"/>
      <c r="N491" s="366"/>
      <c r="O491" s="367" t="str">
        <f t="shared" si="151"/>
        <v/>
      </c>
      <c r="P491" s="366"/>
      <c r="Q491" s="395" t="str">
        <f t="shared" si="152"/>
        <v/>
      </c>
      <c r="R491" s="366"/>
      <c r="S491" s="396" t="str">
        <f t="shared" si="153"/>
        <v/>
      </c>
      <c r="T491" s="397">
        <f ca="1">SUMIF($N$8:S$9,"QUANT.",N491:S491)</f>
        <v>0</v>
      </c>
      <c r="U491" s="398">
        <f ca="1" t="shared" si="146"/>
        <v>0</v>
      </c>
      <c r="V491" s="399" t="str">
        <f ca="1" t="shared" si="148"/>
        <v/>
      </c>
      <c r="W491" s="400">
        <f ca="1" t="shared" si="154"/>
        <v>0</v>
      </c>
      <c r="X491" s="400" t="e">
        <f ca="1" t="shared" si="155"/>
        <v>#VALUE!</v>
      </c>
    </row>
    <row r="492" spans="1:24">
      <c r="A492" s="402"/>
      <c r="B492" s="403"/>
      <c r="C492" s="404" t="str">
        <f>IF($B492="","",IFERROR(VLOOKUP($B492,#REF!,2,0),IFERROR(VLOOKUP($B492,#REF!,2,0),"")))</f>
        <v/>
      </c>
      <c r="D492" s="405" t="str">
        <f>IF($B492="","",IFERROR(VLOOKUP($B492,#REF!,3,0),IFERROR(VLOOKUP($B492,#REF!,3,0),"")))</f>
        <v/>
      </c>
      <c r="E492" s="406"/>
      <c r="F492" s="407" t="str">
        <f>IF($B492="","",IFERROR(VLOOKUP($B492,#REF!,4,0),IFERROR(VLOOKUP($B492,#REF!,6,0),"")))</f>
        <v/>
      </c>
      <c r="G492" s="407" t="str">
        <f>IF($B492="","",IFERROR(VLOOKUP($B492,#REF!,5,0),IFERROR(VLOOKUP($B492,#REF!,7,0),"")))</f>
        <v/>
      </c>
      <c r="H492" s="407" t="str">
        <f t="shared" si="147"/>
        <v/>
      </c>
      <c r="I492" s="407" t="str">
        <f t="shared" si="149"/>
        <v/>
      </c>
      <c r="J492" s="407" t="str">
        <f t="shared" si="150"/>
        <v/>
      </c>
      <c r="K492" s="407" t="str">
        <f t="shared" si="145"/>
        <v/>
      </c>
      <c r="L492" s="407"/>
      <c r="N492" s="366"/>
      <c r="O492" s="367" t="str">
        <f t="shared" si="151"/>
        <v/>
      </c>
      <c r="P492" s="366"/>
      <c r="Q492" s="395" t="str">
        <f t="shared" si="152"/>
        <v/>
      </c>
      <c r="R492" s="366"/>
      <c r="S492" s="396" t="str">
        <f t="shared" si="153"/>
        <v/>
      </c>
      <c r="T492" s="397">
        <f ca="1">SUMIF($N$8:S$9,"QUANT.",N492:S492)</f>
        <v>0</v>
      </c>
      <c r="U492" s="398">
        <f ca="1" t="shared" si="146"/>
        <v>0</v>
      </c>
      <c r="V492" s="399" t="str">
        <f ca="1" t="shared" si="148"/>
        <v/>
      </c>
      <c r="W492" s="400">
        <f ca="1" t="shared" si="154"/>
        <v>0</v>
      </c>
      <c r="X492" s="400" t="e">
        <f ca="1" t="shared" si="155"/>
        <v>#VALUE!</v>
      </c>
    </row>
    <row r="493" spans="1:24">
      <c r="A493" s="402"/>
      <c r="B493" s="403"/>
      <c r="C493" s="404" t="str">
        <f>IF($B493="","",IFERROR(VLOOKUP($B493,#REF!,2,0),IFERROR(VLOOKUP($B493,#REF!,2,0),"")))</f>
        <v/>
      </c>
      <c r="D493" s="405" t="str">
        <f>IF($B493="","",IFERROR(VLOOKUP($B493,#REF!,3,0),IFERROR(VLOOKUP($B493,#REF!,3,0),"")))</f>
        <v/>
      </c>
      <c r="E493" s="406"/>
      <c r="F493" s="407" t="str">
        <f>IF($B493="","",IFERROR(VLOOKUP($B493,#REF!,4,0),IFERROR(VLOOKUP($B493,#REF!,6,0),"")))</f>
        <v/>
      </c>
      <c r="G493" s="407" t="str">
        <f>IF($B493="","",IFERROR(VLOOKUP($B493,#REF!,5,0),IFERROR(VLOOKUP($B493,#REF!,7,0),"")))</f>
        <v/>
      </c>
      <c r="H493" s="407" t="str">
        <f t="shared" si="147"/>
        <v/>
      </c>
      <c r="I493" s="407" t="str">
        <f t="shared" si="149"/>
        <v/>
      </c>
      <c r="J493" s="407" t="str">
        <f t="shared" si="150"/>
        <v/>
      </c>
      <c r="K493" s="407" t="str">
        <f t="shared" si="145"/>
        <v/>
      </c>
      <c r="L493" s="407"/>
      <c r="N493" s="366"/>
      <c r="O493" s="367" t="str">
        <f t="shared" si="151"/>
        <v/>
      </c>
      <c r="P493" s="366"/>
      <c r="Q493" s="395" t="str">
        <f t="shared" si="152"/>
        <v/>
      </c>
      <c r="R493" s="366"/>
      <c r="S493" s="396" t="str">
        <f t="shared" si="153"/>
        <v/>
      </c>
      <c r="T493" s="397">
        <f ca="1">SUMIF($N$8:S$9,"QUANT.",N493:S493)</f>
        <v>0</v>
      </c>
      <c r="U493" s="398">
        <f ca="1" t="shared" si="146"/>
        <v>0</v>
      </c>
      <c r="V493" s="399" t="str">
        <f ca="1" t="shared" si="148"/>
        <v/>
      </c>
      <c r="W493" s="400">
        <f ca="1" t="shared" si="154"/>
        <v>0</v>
      </c>
      <c r="X493" s="400" t="e">
        <f ca="1" t="shared" si="155"/>
        <v>#VALUE!</v>
      </c>
    </row>
    <row r="494" spans="1:24">
      <c r="A494" s="402"/>
      <c r="B494" s="403"/>
      <c r="C494" s="404" t="str">
        <f>IF($B494="","",IFERROR(VLOOKUP($B494,#REF!,2,0),IFERROR(VLOOKUP($B494,#REF!,2,0),"")))</f>
        <v/>
      </c>
      <c r="D494" s="405" t="str">
        <f>IF($B494="","",IFERROR(VLOOKUP($B494,#REF!,3,0),IFERROR(VLOOKUP($B494,#REF!,3,0),"")))</f>
        <v/>
      </c>
      <c r="E494" s="406"/>
      <c r="F494" s="407" t="str">
        <f>IF($B494="","",IFERROR(VLOOKUP($B494,#REF!,4,0),IFERROR(VLOOKUP($B494,#REF!,6,0),"")))</f>
        <v/>
      </c>
      <c r="G494" s="407" t="str">
        <f>IF($B494="","",IFERROR(VLOOKUP($B494,#REF!,5,0),IFERROR(VLOOKUP($B494,#REF!,7,0),"")))</f>
        <v/>
      </c>
      <c r="H494" s="407" t="str">
        <f t="shared" si="147"/>
        <v/>
      </c>
      <c r="I494" s="407" t="str">
        <f t="shared" si="149"/>
        <v/>
      </c>
      <c r="J494" s="407" t="str">
        <f t="shared" si="150"/>
        <v/>
      </c>
      <c r="K494" s="407" t="str">
        <f t="shared" si="145"/>
        <v/>
      </c>
      <c r="L494" s="407"/>
      <c r="N494" s="366"/>
      <c r="O494" s="367" t="str">
        <f t="shared" si="151"/>
        <v/>
      </c>
      <c r="P494" s="366"/>
      <c r="Q494" s="395" t="str">
        <f t="shared" si="152"/>
        <v/>
      </c>
      <c r="R494" s="366"/>
      <c r="S494" s="396" t="str">
        <f t="shared" si="153"/>
        <v/>
      </c>
      <c r="T494" s="397">
        <f ca="1">SUMIF($N$8:S$9,"QUANT.",N494:S494)</f>
        <v>0</v>
      </c>
      <c r="U494" s="398">
        <f ca="1" t="shared" si="146"/>
        <v>0</v>
      </c>
      <c r="V494" s="399" t="str">
        <f ca="1" t="shared" si="148"/>
        <v/>
      </c>
      <c r="W494" s="400">
        <f ca="1" t="shared" si="154"/>
        <v>0</v>
      </c>
      <c r="X494" s="400" t="e">
        <f ca="1" t="shared" si="155"/>
        <v>#VALUE!</v>
      </c>
    </row>
    <row r="495" spans="1:24">
      <c r="A495" s="402"/>
      <c r="B495" s="403"/>
      <c r="C495" s="404" t="str">
        <f>IF($B495="","",IFERROR(VLOOKUP($B495,#REF!,2,0),IFERROR(VLOOKUP($B495,#REF!,2,0),"")))</f>
        <v/>
      </c>
      <c r="D495" s="405" t="str">
        <f>IF($B495="","",IFERROR(VLOOKUP($B495,#REF!,3,0),IFERROR(VLOOKUP($B495,#REF!,3,0),"")))</f>
        <v/>
      </c>
      <c r="E495" s="406"/>
      <c r="F495" s="407" t="str">
        <f>IF($B495="","",IFERROR(VLOOKUP($B495,#REF!,4,0),IFERROR(VLOOKUP($B495,#REF!,6,0),"")))</f>
        <v/>
      </c>
      <c r="G495" s="407" t="str">
        <f>IF($B495="","",IFERROR(VLOOKUP($B495,#REF!,5,0),IFERROR(VLOOKUP($B495,#REF!,7,0),"")))</f>
        <v/>
      </c>
      <c r="H495" s="407" t="str">
        <f t="shared" si="147"/>
        <v/>
      </c>
      <c r="I495" s="407" t="str">
        <f t="shared" si="149"/>
        <v/>
      </c>
      <c r="J495" s="407" t="str">
        <f t="shared" si="150"/>
        <v/>
      </c>
      <c r="K495" s="407" t="str">
        <f t="shared" si="145"/>
        <v/>
      </c>
      <c r="L495" s="407"/>
      <c r="N495" s="366"/>
      <c r="O495" s="367" t="str">
        <f t="shared" si="151"/>
        <v/>
      </c>
      <c r="P495" s="366"/>
      <c r="Q495" s="395" t="str">
        <f t="shared" si="152"/>
        <v/>
      </c>
      <c r="R495" s="366"/>
      <c r="S495" s="396" t="str">
        <f t="shared" si="153"/>
        <v/>
      </c>
      <c r="T495" s="397">
        <f ca="1">SUMIF($N$8:S$9,"QUANT.",N495:S495)</f>
        <v>0</v>
      </c>
      <c r="U495" s="398">
        <f ca="1" t="shared" si="146"/>
        <v>0</v>
      </c>
      <c r="V495" s="399" t="str">
        <f ca="1" t="shared" si="148"/>
        <v/>
      </c>
      <c r="W495" s="400">
        <f ca="1" t="shared" si="154"/>
        <v>0</v>
      </c>
      <c r="X495" s="400" t="e">
        <f ca="1" t="shared" si="155"/>
        <v>#VALUE!</v>
      </c>
    </row>
    <row r="496" spans="1:24">
      <c r="A496" s="402"/>
      <c r="B496" s="403"/>
      <c r="C496" s="404" t="str">
        <f>IF($B496="","",IFERROR(VLOOKUP($B496,#REF!,2,0),IFERROR(VLOOKUP($B496,#REF!,2,0),"")))</f>
        <v/>
      </c>
      <c r="D496" s="405" t="str">
        <f>IF($B496="","",IFERROR(VLOOKUP($B496,#REF!,3,0),IFERROR(VLOOKUP($B496,#REF!,3,0),"")))</f>
        <v/>
      </c>
      <c r="E496" s="406"/>
      <c r="F496" s="407" t="str">
        <f>IF($B496="","",IFERROR(VLOOKUP($B496,#REF!,4,0),IFERROR(VLOOKUP($B496,#REF!,6,0),"")))</f>
        <v/>
      </c>
      <c r="G496" s="407" t="str">
        <f>IF($B496="","",IFERROR(VLOOKUP($B496,#REF!,5,0),IFERROR(VLOOKUP($B496,#REF!,7,0),"")))</f>
        <v/>
      </c>
      <c r="H496" s="407" t="str">
        <f t="shared" si="147"/>
        <v/>
      </c>
      <c r="I496" s="407" t="str">
        <f t="shared" si="149"/>
        <v/>
      </c>
      <c r="J496" s="407" t="str">
        <f t="shared" si="150"/>
        <v/>
      </c>
      <c r="K496" s="407" t="str">
        <f t="shared" si="145"/>
        <v/>
      </c>
      <c r="L496" s="407"/>
      <c r="N496" s="366"/>
      <c r="O496" s="367" t="str">
        <f t="shared" si="151"/>
        <v/>
      </c>
      <c r="P496" s="366"/>
      <c r="Q496" s="395" t="str">
        <f t="shared" si="152"/>
        <v/>
      </c>
      <c r="R496" s="366"/>
      <c r="S496" s="396" t="str">
        <f t="shared" si="153"/>
        <v/>
      </c>
      <c r="T496" s="397">
        <f ca="1">SUMIF($N$8:S$9,"QUANT.",N496:S496)</f>
        <v>0</v>
      </c>
      <c r="U496" s="398">
        <f ca="1" t="shared" si="146"/>
        <v>0</v>
      </c>
      <c r="V496" s="399" t="str">
        <f ca="1" t="shared" si="148"/>
        <v/>
      </c>
      <c r="W496" s="400">
        <f ca="1" t="shared" si="154"/>
        <v>0</v>
      </c>
      <c r="X496" s="400" t="e">
        <f ca="1" t="shared" si="155"/>
        <v>#VALUE!</v>
      </c>
    </row>
    <row r="497" spans="1:24">
      <c r="A497" s="402"/>
      <c r="B497" s="403"/>
      <c r="C497" s="404" t="str">
        <f>IF($B497="","",IFERROR(VLOOKUP($B497,#REF!,2,0),IFERROR(VLOOKUP($B497,#REF!,2,0),"")))</f>
        <v/>
      </c>
      <c r="D497" s="405" t="str">
        <f>IF($B497="","",IFERROR(VLOOKUP($B497,#REF!,3,0),IFERROR(VLOOKUP($B497,#REF!,3,0),"")))</f>
        <v/>
      </c>
      <c r="E497" s="406"/>
      <c r="F497" s="407" t="str">
        <f>IF($B497="","",IFERROR(VLOOKUP($B497,#REF!,4,0),IFERROR(VLOOKUP($B497,#REF!,6,0),"")))</f>
        <v/>
      </c>
      <c r="G497" s="407" t="str">
        <f>IF($B497="","",IFERROR(VLOOKUP($B497,#REF!,5,0),IFERROR(VLOOKUP($B497,#REF!,7,0),"")))</f>
        <v/>
      </c>
      <c r="H497" s="407" t="str">
        <f t="shared" si="147"/>
        <v/>
      </c>
      <c r="I497" s="407" t="str">
        <f t="shared" si="149"/>
        <v/>
      </c>
      <c r="J497" s="407" t="str">
        <f t="shared" si="150"/>
        <v/>
      </c>
      <c r="K497" s="407" t="str">
        <f t="shared" si="145"/>
        <v/>
      </c>
      <c r="L497" s="407"/>
      <c r="N497" s="366"/>
      <c r="O497" s="367" t="str">
        <f t="shared" si="151"/>
        <v/>
      </c>
      <c r="P497" s="366"/>
      <c r="Q497" s="395" t="str">
        <f t="shared" si="152"/>
        <v/>
      </c>
      <c r="R497" s="366"/>
      <c r="S497" s="396" t="str">
        <f t="shared" si="153"/>
        <v/>
      </c>
      <c r="T497" s="397">
        <f ca="1">SUMIF($N$8:S$9,"QUANT.",N497:S497)</f>
        <v>0</v>
      </c>
      <c r="U497" s="398">
        <f ca="1" t="shared" si="146"/>
        <v>0</v>
      </c>
      <c r="V497" s="399" t="str">
        <f ca="1" t="shared" si="148"/>
        <v/>
      </c>
      <c r="W497" s="400">
        <f ca="1" t="shared" si="154"/>
        <v>0</v>
      </c>
      <c r="X497" s="400" t="e">
        <f ca="1" t="shared" si="155"/>
        <v>#VALUE!</v>
      </c>
    </row>
    <row r="498" spans="1:24">
      <c r="A498" s="402"/>
      <c r="B498" s="403"/>
      <c r="C498" s="404" t="str">
        <f>IF($B498="","",IFERROR(VLOOKUP($B498,#REF!,2,0),IFERROR(VLOOKUP($B498,#REF!,2,0),"")))</f>
        <v/>
      </c>
      <c r="D498" s="405" t="str">
        <f>IF($B498="","",IFERROR(VLOOKUP($B498,#REF!,3,0),IFERROR(VLOOKUP($B498,#REF!,3,0),"")))</f>
        <v/>
      </c>
      <c r="E498" s="406"/>
      <c r="F498" s="407" t="str">
        <f>IF($B498="","",IFERROR(VLOOKUP($B498,#REF!,4,0),IFERROR(VLOOKUP($B498,#REF!,6,0),"")))</f>
        <v/>
      </c>
      <c r="G498" s="407" t="str">
        <f>IF($B498="","",IFERROR(VLOOKUP($B498,#REF!,5,0),IFERROR(VLOOKUP($B498,#REF!,7,0),"")))</f>
        <v/>
      </c>
      <c r="H498" s="407" t="str">
        <f t="shared" si="147"/>
        <v/>
      </c>
      <c r="I498" s="407" t="str">
        <f t="shared" si="149"/>
        <v/>
      </c>
      <c r="J498" s="407" t="str">
        <f t="shared" si="150"/>
        <v/>
      </c>
      <c r="K498" s="407" t="str">
        <f t="shared" si="145"/>
        <v/>
      </c>
      <c r="L498" s="407"/>
      <c r="N498" s="366"/>
      <c r="O498" s="367" t="str">
        <f t="shared" si="151"/>
        <v/>
      </c>
      <c r="P498" s="366"/>
      <c r="Q498" s="395" t="str">
        <f t="shared" si="152"/>
        <v/>
      </c>
      <c r="R498" s="366"/>
      <c r="S498" s="396" t="str">
        <f t="shared" si="153"/>
        <v/>
      </c>
      <c r="T498" s="397">
        <f ca="1">SUMIF($N$8:S$9,"QUANT.",N498:S498)</f>
        <v>0</v>
      </c>
      <c r="U498" s="398">
        <f ca="1" t="shared" si="146"/>
        <v>0</v>
      </c>
      <c r="V498" s="399" t="str">
        <f ca="1" t="shared" si="148"/>
        <v/>
      </c>
      <c r="W498" s="400">
        <f ca="1" t="shared" si="154"/>
        <v>0</v>
      </c>
      <c r="X498" s="400" t="e">
        <f ca="1" t="shared" si="155"/>
        <v>#VALUE!</v>
      </c>
    </row>
    <row r="499" spans="1:24">
      <c r="A499" s="402"/>
      <c r="B499" s="403"/>
      <c r="C499" s="404" t="str">
        <f>IF($B499="","",IFERROR(VLOOKUP($B499,#REF!,2,0),IFERROR(VLOOKUP($B499,#REF!,2,0),"")))</f>
        <v/>
      </c>
      <c r="D499" s="405" t="str">
        <f>IF($B499="","",IFERROR(VLOOKUP($B499,#REF!,3,0),IFERROR(VLOOKUP($B499,#REF!,3,0),"")))</f>
        <v/>
      </c>
      <c r="E499" s="406"/>
      <c r="F499" s="407" t="str">
        <f>IF($B499="","",IFERROR(VLOOKUP($B499,#REF!,4,0),IFERROR(VLOOKUP($B499,#REF!,6,0),"")))</f>
        <v/>
      </c>
      <c r="G499" s="407" t="str">
        <f>IF($B499="","",IFERROR(VLOOKUP($B499,#REF!,5,0),IFERROR(VLOOKUP($B499,#REF!,7,0),"")))</f>
        <v/>
      </c>
      <c r="H499" s="407" t="str">
        <f t="shared" si="147"/>
        <v/>
      </c>
      <c r="I499" s="407" t="str">
        <f t="shared" si="149"/>
        <v/>
      </c>
      <c r="J499" s="407" t="str">
        <f t="shared" si="150"/>
        <v/>
      </c>
      <c r="K499" s="407" t="str">
        <f t="shared" si="145"/>
        <v/>
      </c>
      <c r="L499" s="407"/>
      <c r="N499" s="366"/>
      <c r="O499" s="367" t="str">
        <f t="shared" si="151"/>
        <v/>
      </c>
      <c r="P499" s="366"/>
      <c r="Q499" s="395" t="str">
        <f t="shared" si="152"/>
        <v/>
      </c>
      <c r="R499" s="366"/>
      <c r="S499" s="396" t="str">
        <f t="shared" si="153"/>
        <v/>
      </c>
      <c r="T499" s="397">
        <f ca="1">SUMIF($N$8:S$9,"QUANT.",N499:S499)</f>
        <v>0</v>
      </c>
      <c r="U499" s="398">
        <f ca="1" t="shared" si="146"/>
        <v>0</v>
      </c>
      <c r="V499" s="399" t="str">
        <f ca="1" t="shared" si="148"/>
        <v/>
      </c>
      <c r="W499" s="400">
        <f ca="1" t="shared" si="154"/>
        <v>0</v>
      </c>
      <c r="X499" s="400" t="e">
        <f ca="1" t="shared" si="155"/>
        <v>#VALUE!</v>
      </c>
    </row>
    <row r="500" spans="1:24">
      <c r="A500" s="402"/>
      <c r="B500" s="403"/>
      <c r="C500" s="404" t="str">
        <f>IF($B500="","",IFERROR(VLOOKUP($B500,#REF!,2,0),IFERROR(VLOOKUP($B500,#REF!,2,0),"")))</f>
        <v/>
      </c>
      <c r="D500" s="405" t="str">
        <f>IF($B500="","",IFERROR(VLOOKUP($B500,#REF!,3,0),IFERROR(VLOOKUP($B500,#REF!,3,0),"")))</f>
        <v/>
      </c>
      <c r="E500" s="406"/>
      <c r="F500" s="407" t="str">
        <f>IF($B500="","",IFERROR(VLOOKUP($B500,#REF!,4,0),IFERROR(VLOOKUP($B500,#REF!,6,0),"")))</f>
        <v/>
      </c>
      <c r="G500" s="407" t="str">
        <f>IF($B500="","",IFERROR(VLOOKUP($B500,#REF!,5,0),IFERROR(VLOOKUP($B500,#REF!,7,0),"")))</f>
        <v/>
      </c>
      <c r="H500" s="407" t="str">
        <f t="shared" si="147"/>
        <v/>
      </c>
      <c r="I500" s="407" t="str">
        <f t="shared" si="149"/>
        <v/>
      </c>
      <c r="J500" s="407" t="str">
        <f t="shared" si="150"/>
        <v/>
      </c>
      <c r="K500" s="407" t="str">
        <f t="shared" si="145"/>
        <v/>
      </c>
      <c r="L500" s="407"/>
      <c r="N500" s="366"/>
      <c r="O500" s="367" t="str">
        <f t="shared" si="151"/>
        <v/>
      </c>
      <c r="P500" s="366"/>
      <c r="Q500" s="395" t="str">
        <f t="shared" si="152"/>
        <v/>
      </c>
      <c r="R500" s="366"/>
      <c r="S500" s="396" t="str">
        <f t="shared" si="153"/>
        <v/>
      </c>
      <c r="T500" s="397">
        <f ca="1">SUMIF($N$8:S$9,"QUANT.",N500:S500)</f>
        <v>0</v>
      </c>
      <c r="U500" s="398">
        <f ca="1" t="shared" si="146"/>
        <v>0</v>
      </c>
      <c r="V500" s="399" t="str">
        <f ca="1" t="shared" si="148"/>
        <v/>
      </c>
      <c r="W500" s="400">
        <f ca="1" t="shared" si="154"/>
        <v>0</v>
      </c>
      <c r="X500" s="400" t="e">
        <f ca="1" t="shared" si="155"/>
        <v>#VALUE!</v>
      </c>
    </row>
    <row r="501" spans="1:24">
      <c r="A501" s="402"/>
      <c r="B501" s="403"/>
      <c r="C501" s="404" t="str">
        <f>IF($B501="","",IFERROR(VLOOKUP($B501,#REF!,2,0),IFERROR(VLOOKUP($B501,#REF!,2,0),"")))</f>
        <v/>
      </c>
      <c r="D501" s="405" t="str">
        <f>IF($B501="","",IFERROR(VLOOKUP($B501,#REF!,3,0),IFERROR(VLOOKUP($B501,#REF!,3,0),"")))</f>
        <v/>
      </c>
      <c r="E501" s="406"/>
      <c r="F501" s="407" t="str">
        <f>IF($B501="","",IFERROR(VLOOKUP($B501,#REF!,4,0),IFERROR(VLOOKUP($B501,#REF!,6,0),"")))</f>
        <v/>
      </c>
      <c r="G501" s="407" t="str">
        <f>IF($B501="","",IFERROR(VLOOKUP($B501,#REF!,5,0),IFERROR(VLOOKUP($B501,#REF!,7,0),"")))</f>
        <v/>
      </c>
      <c r="H501" s="407" t="str">
        <f t="shared" si="147"/>
        <v/>
      </c>
      <c r="I501" s="407" t="str">
        <f t="shared" si="149"/>
        <v/>
      </c>
      <c r="J501" s="407" t="str">
        <f t="shared" si="150"/>
        <v/>
      </c>
      <c r="K501" s="407" t="str">
        <f t="shared" si="145"/>
        <v/>
      </c>
      <c r="L501" s="407"/>
      <c r="N501" s="366"/>
      <c r="O501" s="367" t="str">
        <f t="shared" si="151"/>
        <v/>
      </c>
      <c r="P501" s="366"/>
      <c r="Q501" s="395" t="str">
        <f t="shared" si="152"/>
        <v/>
      </c>
      <c r="R501" s="366"/>
      <c r="S501" s="396" t="str">
        <f t="shared" si="153"/>
        <v/>
      </c>
      <c r="T501" s="397">
        <f ca="1">SUMIF($N$8:S$9,"QUANT.",N501:S501)</f>
        <v>0</v>
      </c>
      <c r="U501" s="398">
        <f ca="1" t="shared" si="146"/>
        <v>0</v>
      </c>
      <c r="V501" s="399" t="str">
        <f ca="1" t="shared" si="148"/>
        <v/>
      </c>
      <c r="W501" s="400">
        <f ca="1" t="shared" si="154"/>
        <v>0</v>
      </c>
      <c r="X501" s="400" t="e">
        <f ca="1" t="shared" si="155"/>
        <v>#VALUE!</v>
      </c>
    </row>
    <row r="502" spans="1:24">
      <c r="A502" s="402"/>
      <c r="B502" s="403"/>
      <c r="C502" s="404" t="str">
        <f>IF($B502="","",IFERROR(VLOOKUP($B502,#REF!,2,0),IFERROR(VLOOKUP($B502,#REF!,2,0),"")))</f>
        <v/>
      </c>
      <c r="D502" s="405" t="str">
        <f>IF($B502="","",IFERROR(VLOOKUP($B502,#REF!,3,0),IFERROR(VLOOKUP($B502,#REF!,3,0),"")))</f>
        <v/>
      </c>
      <c r="E502" s="406"/>
      <c r="F502" s="407" t="str">
        <f>IF($B502="","",IFERROR(VLOOKUP($B502,#REF!,4,0),IFERROR(VLOOKUP($B502,#REF!,6,0),"")))</f>
        <v/>
      </c>
      <c r="G502" s="407" t="str">
        <f>IF($B502="","",IFERROR(VLOOKUP($B502,#REF!,5,0),IFERROR(VLOOKUP($B502,#REF!,7,0),"")))</f>
        <v/>
      </c>
      <c r="H502" s="407" t="str">
        <f t="shared" si="147"/>
        <v/>
      </c>
      <c r="I502" s="407" t="str">
        <f t="shared" si="149"/>
        <v/>
      </c>
      <c r="J502" s="407" t="str">
        <f t="shared" si="150"/>
        <v/>
      </c>
      <c r="K502" s="407" t="str">
        <f t="shared" si="145"/>
        <v/>
      </c>
      <c r="L502" s="407"/>
      <c r="N502" s="366"/>
      <c r="O502" s="367" t="str">
        <f t="shared" si="151"/>
        <v/>
      </c>
      <c r="P502" s="366"/>
      <c r="Q502" s="395" t="str">
        <f t="shared" si="152"/>
        <v/>
      </c>
      <c r="R502" s="366"/>
      <c r="S502" s="396" t="str">
        <f t="shared" si="153"/>
        <v/>
      </c>
      <c r="T502" s="397">
        <f ca="1">SUMIF($N$8:S$9,"QUANT.",N502:S502)</f>
        <v>0</v>
      </c>
      <c r="U502" s="398">
        <f ca="1" t="shared" si="146"/>
        <v>0</v>
      </c>
      <c r="V502" s="399" t="str">
        <f ca="1" t="shared" si="148"/>
        <v/>
      </c>
      <c r="W502" s="400">
        <f ca="1" t="shared" si="154"/>
        <v>0</v>
      </c>
      <c r="X502" s="400" t="e">
        <f ca="1" t="shared" si="155"/>
        <v>#VALUE!</v>
      </c>
    </row>
    <row r="503" spans="1:24">
      <c r="A503" s="402"/>
      <c r="B503" s="403"/>
      <c r="C503" s="404" t="str">
        <f>IF($B503="","",IFERROR(VLOOKUP($B503,#REF!,2,0),IFERROR(VLOOKUP($B503,#REF!,2,0),"")))</f>
        <v/>
      </c>
      <c r="D503" s="405" t="str">
        <f>IF($B503="","",IFERROR(VLOOKUP($B503,#REF!,3,0),IFERROR(VLOOKUP($B503,#REF!,3,0),"")))</f>
        <v/>
      </c>
      <c r="E503" s="406"/>
      <c r="F503" s="407" t="str">
        <f>IF($B503="","",IFERROR(VLOOKUP($B503,#REF!,4,0),IFERROR(VLOOKUP($B503,#REF!,6,0),"")))</f>
        <v/>
      </c>
      <c r="G503" s="407" t="str">
        <f>IF($B503="","",IFERROR(VLOOKUP($B503,#REF!,5,0),IFERROR(VLOOKUP($B503,#REF!,7,0),"")))</f>
        <v/>
      </c>
      <c r="H503" s="407" t="str">
        <f t="shared" si="147"/>
        <v/>
      </c>
      <c r="I503" s="407" t="str">
        <f t="shared" si="149"/>
        <v/>
      </c>
      <c r="J503" s="407" t="str">
        <f t="shared" si="150"/>
        <v/>
      </c>
      <c r="K503" s="407" t="str">
        <f t="shared" si="145"/>
        <v/>
      </c>
      <c r="L503" s="407"/>
      <c r="N503" s="366"/>
      <c r="O503" s="367" t="str">
        <f t="shared" si="151"/>
        <v/>
      </c>
      <c r="P503" s="366"/>
      <c r="Q503" s="395" t="str">
        <f t="shared" si="152"/>
        <v/>
      </c>
      <c r="R503" s="366"/>
      <c r="S503" s="396" t="str">
        <f t="shared" si="153"/>
        <v/>
      </c>
      <c r="T503" s="397">
        <f ca="1">SUMIF($N$8:S$9,"QUANT.",N503:S503)</f>
        <v>0</v>
      </c>
      <c r="U503" s="398">
        <f ca="1" t="shared" si="146"/>
        <v>0</v>
      </c>
      <c r="V503" s="399" t="str">
        <f ca="1" t="shared" si="148"/>
        <v/>
      </c>
      <c r="W503" s="400">
        <f ca="1" t="shared" si="154"/>
        <v>0</v>
      </c>
      <c r="X503" s="400" t="e">
        <f ca="1" t="shared" si="155"/>
        <v>#VALUE!</v>
      </c>
    </row>
    <row r="504" spans="1:24">
      <c r="A504" s="402"/>
      <c r="B504" s="403"/>
      <c r="C504" s="404" t="str">
        <f>IF($B504="","",IFERROR(VLOOKUP($B504,#REF!,2,0),IFERROR(VLOOKUP($B504,#REF!,2,0),"")))</f>
        <v/>
      </c>
      <c r="D504" s="405" t="str">
        <f>IF($B504="","",IFERROR(VLOOKUP($B504,#REF!,3,0),IFERROR(VLOOKUP($B504,#REF!,3,0),"")))</f>
        <v/>
      </c>
      <c r="E504" s="406"/>
      <c r="F504" s="407" t="str">
        <f>IF($B504="","",IFERROR(VLOOKUP($B504,#REF!,4,0),IFERROR(VLOOKUP($B504,#REF!,6,0),"")))</f>
        <v/>
      </c>
      <c r="G504" s="407" t="str">
        <f>IF($B504="","",IFERROR(VLOOKUP($B504,#REF!,5,0),IFERROR(VLOOKUP($B504,#REF!,7,0),"")))</f>
        <v/>
      </c>
      <c r="H504" s="407" t="str">
        <f t="shared" si="147"/>
        <v/>
      </c>
      <c r="I504" s="407" t="str">
        <f t="shared" si="149"/>
        <v/>
      </c>
      <c r="J504" s="407" t="str">
        <f t="shared" si="150"/>
        <v/>
      </c>
      <c r="K504" s="407" t="str">
        <f t="shared" si="145"/>
        <v/>
      </c>
      <c r="L504" s="407"/>
      <c r="N504" s="366"/>
      <c r="O504" s="367" t="str">
        <f t="shared" si="151"/>
        <v/>
      </c>
      <c r="P504" s="366"/>
      <c r="Q504" s="395" t="str">
        <f t="shared" si="152"/>
        <v/>
      </c>
      <c r="R504" s="366"/>
      <c r="S504" s="396" t="str">
        <f t="shared" si="153"/>
        <v/>
      </c>
      <c r="T504" s="397">
        <f ca="1">SUMIF($N$8:S$9,"QUANT.",N504:S504)</f>
        <v>0</v>
      </c>
      <c r="U504" s="398">
        <f ca="1" t="shared" si="146"/>
        <v>0</v>
      </c>
      <c r="V504" s="399" t="str">
        <f ca="1" t="shared" si="148"/>
        <v/>
      </c>
      <c r="W504" s="400">
        <f ca="1" t="shared" si="154"/>
        <v>0</v>
      </c>
      <c r="X504" s="400" t="e">
        <f ca="1" t="shared" si="155"/>
        <v>#VALUE!</v>
      </c>
    </row>
    <row r="505" spans="1:24">
      <c r="A505" s="402"/>
      <c r="B505" s="403"/>
      <c r="C505" s="404" t="str">
        <f>IF($B505="","",IFERROR(VLOOKUP($B505,#REF!,2,0),IFERROR(VLOOKUP($B505,#REF!,2,0),"")))</f>
        <v/>
      </c>
      <c r="D505" s="405" t="str">
        <f>IF($B505="","",IFERROR(VLOOKUP($B505,#REF!,3,0),IFERROR(VLOOKUP($B505,#REF!,3,0),"")))</f>
        <v/>
      </c>
      <c r="E505" s="406"/>
      <c r="F505" s="407" t="str">
        <f>IF($B505="","",IFERROR(VLOOKUP($B505,#REF!,4,0),IFERROR(VLOOKUP($B505,#REF!,6,0),"")))</f>
        <v/>
      </c>
      <c r="G505" s="407" t="str">
        <f>IF($B505="","",IFERROR(VLOOKUP($B505,#REF!,5,0),IFERROR(VLOOKUP($B505,#REF!,7,0),"")))</f>
        <v/>
      </c>
      <c r="H505" s="407" t="str">
        <f t="shared" si="147"/>
        <v/>
      </c>
      <c r="I505" s="407" t="str">
        <f t="shared" si="149"/>
        <v/>
      </c>
      <c r="J505" s="407" t="str">
        <f t="shared" si="150"/>
        <v/>
      </c>
      <c r="K505" s="407" t="str">
        <f t="shared" si="145"/>
        <v/>
      </c>
      <c r="L505" s="407"/>
      <c r="N505" s="366"/>
      <c r="O505" s="367" t="str">
        <f t="shared" si="151"/>
        <v/>
      </c>
      <c r="P505" s="366"/>
      <c r="Q505" s="395" t="str">
        <f t="shared" si="152"/>
        <v/>
      </c>
      <c r="R505" s="366"/>
      <c r="S505" s="396" t="str">
        <f t="shared" si="153"/>
        <v/>
      </c>
      <c r="T505" s="397">
        <f ca="1">SUMIF($N$8:S$9,"QUANT.",N505:S505)</f>
        <v>0</v>
      </c>
      <c r="U505" s="398">
        <f ca="1" t="shared" si="146"/>
        <v>0</v>
      </c>
      <c r="V505" s="399" t="str">
        <f ca="1" t="shared" si="148"/>
        <v/>
      </c>
      <c r="W505" s="400">
        <f ca="1" t="shared" si="154"/>
        <v>0</v>
      </c>
      <c r="X505" s="400" t="e">
        <f ca="1" t="shared" si="155"/>
        <v>#VALUE!</v>
      </c>
    </row>
    <row r="506" spans="1:24">
      <c r="A506" s="402"/>
      <c r="B506" s="403"/>
      <c r="C506" s="404" t="str">
        <f>IF($B506="","",IFERROR(VLOOKUP($B506,#REF!,2,0),IFERROR(VLOOKUP($B506,#REF!,2,0),"")))</f>
        <v/>
      </c>
      <c r="D506" s="405" t="str">
        <f>IF($B506="","",IFERROR(VLOOKUP($B506,#REF!,3,0),IFERROR(VLOOKUP($B506,#REF!,3,0),"")))</f>
        <v/>
      </c>
      <c r="E506" s="406"/>
      <c r="F506" s="407" t="str">
        <f>IF($B506="","",IFERROR(VLOOKUP($B506,#REF!,4,0),IFERROR(VLOOKUP($B506,#REF!,6,0),"")))</f>
        <v/>
      </c>
      <c r="G506" s="407" t="str">
        <f>IF($B506="","",IFERROR(VLOOKUP($B506,#REF!,5,0),IFERROR(VLOOKUP($B506,#REF!,7,0),"")))</f>
        <v/>
      </c>
      <c r="H506" s="407" t="str">
        <f t="shared" si="147"/>
        <v/>
      </c>
      <c r="I506" s="407" t="str">
        <f t="shared" si="149"/>
        <v/>
      </c>
      <c r="J506" s="407" t="str">
        <f t="shared" si="150"/>
        <v/>
      </c>
      <c r="K506" s="407" t="str">
        <f t="shared" si="145"/>
        <v/>
      </c>
      <c r="L506" s="407"/>
      <c r="N506" s="366"/>
      <c r="O506" s="367" t="str">
        <f t="shared" si="151"/>
        <v/>
      </c>
      <c r="P506" s="366"/>
      <c r="Q506" s="395" t="str">
        <f t="shared" si="152"/>
        <v/>
      </c>
      <c r="R506" s="366"/>
      <c r="S506" s="396" t="str">
        <f t="shared" si="153"/>
        <v/>
      </c>
      <c r="T506" s="397">
        <f ca="1">SUMIF($N$8:S$9,"QUANT.",N506:S506)</f>
        <v>0</v>
      </c>
      <c r="U506" s="398">
        <f ca="1" t="shared" si="146"/>
        <v>0</v>
      </c>
      <c r="V506" s="399" t="str">
        <f ca="1" t="shared" si="148"/>
        <v/>
      </c>
      <c r="W506" s="400">
        <f ca="1" t="shared" si="154"/>
        <v>0</v>
      </c>
      <c r="X506" s="400" t="e">
        <f ca="1" t="shared" si="155"/>
        <v>#VALUE!</v>
      </c>
    </row>
    <row r="507" spans="1:24">
      <c r="A507" s="402"/>
      <c r="B507" s="403"/>
      <c r="C507" s="404" t="str">
        <f>IF($B507="","",IFERROR(VLOOKUP($B507,#REF!,2,0),IFERROR(VLOOKUP($B507,#REF!,2,0),"")))</f>
        <v/>
      </c>
      <c r="D507" s="405" t="str">
        <f>IF($B507="","",IFERROR(VLOOKUP($B507,#REF!,3,0),IFERROR(VLOOKUP($B507,#REF!,3,0),"")))</f>
        <v/>
      </c>
      <c r="E507" s="406"/>
      <c r="F507" s="407" t="str">
        <f>IF($B507="","",IFERROR(VLOOKUP($B507,#REF!,4,0),IFERROR(VLOOKUP($B507,#REF!,6,0),"")))</f>
        <v/>
      </c>
      <c r="G507" s="407" t="str">
        <f>IF($B507="","",IFERROR(VLOOKUP($B507,#REF!,5,0),IFERROR(VLOOKUP($B507,#REF!,7,0),"")))</f>
        <v/>
      </c>
      <c r="H507" s="407" t="str">
        <f t="shared" si="147"/>
        <v/>
      </c>
      <c r="I507" s="407" t="str">
        <f t="shared" si="149"/>
        <v/>
      </c>
      <c r="J507" s="407" t="str">
        <f t="shared" si="150"/>
        <v/>
      </c>
      <c r="K507" s="407" t="str">
        <f t="shared" si="145"/>
        <v/>
      </c>
      <c r="L507" s="407"/>
      <c r="N507" s="366"/>
      <c r="O507" s="367" t="str">
        <f t="shared" si="151"/>
        <v/>
      </c>
      <c r="P507" s="366"/>
      <c r="Q507" s="395" t="str">
        <f t="shared" si="152"/>
        <v/>
      </c>
      <c r="R507" s="366"/>
      <c r="S507" s="396" t="str">
        <f t="shared" si="153"/>
        <v/>
      </c>
      <c r="T507" s="397">
        <f ca="1">SUMIF($N$8:S$9,"QUANT.",N507:S507)</f>
        <v>0</v>
      </c>
      <c r="U507" s="398">
        <f ca="1" t="shared" si="146"/>
        <v>0</v>
      </c>
      <c r="V507" s="399" t="str">
        <f ca="1" t="shared" si="148"/>
        <v/>
      </c>
      <c r="W507" s="400">
        <f ca="1" t="shared" si="154"/>
        <v>0</v>
      </c>
      <c r="X507" s="400" t="e">
        <f ca="1" t="shared" si="155"/>
        <v>#VALUE!</v>
      </c>
    </row>
    <row r="508" spans="1:24">
      <c r="A508" s="402"/>
      <c r="B508" s="403"/>
      <c r="C508" s="404" t="str">
        <f>IF($B508="","",IFERROR(VLOOKUP($B508,#REF!,2,0),IFERROR(VLOOKUP($B508,#REF!,2,0),"")))</f>
        <v/>
      </c>
      <c r="D508" s="405" t="str">
        <f>IF($B508="","",IFERROR(VLOOKUP($B508,#REF!,3,0),IFERROR(VLOOKUP($B508,#REF!,3,0),"")))</f>
        <v/>
      </c>
      <c r="E508" s="406"/>
      <c r="F508" s="407" t="str">
        <f>IF($B508="","",IFERROR(VLOOKUP($B508,#REF!,4,0),IFERROR(VLOOKUP($B508,#REF!,6,0),"")))</f>
        <v/>
      </c>
      <c r="G508" s="407" t="str">
        <f>IF($B508="","",IFERROR(VLOOKUP($B508,#REF!,5,0),IFERROR(VLOOKUP($B508,#REF!,7,0),"")))</f>
        <v/>
      </c>
      <c r="H508" s="407" t="str">
        <f t="shared" si="147"/>
        <v/>
      </c>
      <c r="I508" s="407" t="str">
        <f t="shared" si="149"/>
        <v/>
      </c>
      <c r="J508" s="407" t="str">
        <f t="shared" si="150"/>
        <v/>
      </c>
      <c r="K508" s="407" t="str">
        <f t="shared" si="145"/>
        <v/>
      </c>
      <c r="L508" s="407"/>
      <c r="N508" s="366"/>
      <c r="O508" s="367" t="str">
        <f t="shared" si="151"/>
        <v/>
      </c>
      <c r="P508" s="366"/>
      <c r="Q508" s="395" t="str">
        <f t="shared" si="152"/>
        <v/>
      </c>
      <c r="R508" s="366"/>
      <c r="S508" s="396" t="str">
        <f t="shared" si="153"/>
        <v/>
      </c>
      <c r="T508" s="397">
        <f ca="1">SUMIF($N$8:S$9,"QUANT.",N508:S508)</f>
        <v>0</v>
      </c>
      <c r="U508" s="398">
        <f ca="1" t="shared" si="146"/>
        <v>0</v>
      </c>
      <c r="V508" s="399" t="str">
        <f ca="1" t="shared" si="148"/>
        <v/>
      </c>
      <c r="W508" s="400">
        <f ca="1" t="shared" si="154"/>
        <v>0</v>
      </c>
      <c r="X508" s="400" t="e">
        <f ca="1" t="shared" si="155"/>
        <v>#VALUE!</v>
      </c>
    </row>
    <row r="509" spans="1:24">
      <c r="A509" s="402"/>
      <c r="B509" s="403"/>
      <c r="C509" s="404" t="str">
        <f>IF($B509="","",IFERROR(VLOOKUP($B509,#REF!,2,0),IFERROR(VLOOKUP($B509,#REF!,2,0),"")))</f>
        <v/>
      </c>
      <c r="D509" s="405" t="str">
        <f>IF($B509="","",IFERROR(VLOOKUP($B509,#REF!,3,0),IFERROR(VLOOKUP($B509,#REF!,3,0),"")))</f>
        <v/>
      </c>
      <c r="E509" s="406"/>
      <c r="F509" s="407" t="str">
        <f>IF($B509="","",IFERROR(VLOOKUP($B509,#REF!,4,0),IFERROR(VLOOKUP($B509,#REF!,6,0),"")))</f>
        <v/>
      </c>
      <c r="G509" s="407" t="str">
        <f>IF($B509="","",IFERROR(VLOOKUP($B509,#REF!,5,0),IFERROR(VLOOKUP($B509,#REF!,7,0),"")))</f>
        <v/>
      </c>
      <c r="H509" s="407" t="str">
        <f t="shared" si="147"/>
        <v/>
      </c>
      <c r="I509" s="407" t="str">
        <f t="shared" si="149"/>
        <v/>
      </c>
      <c r="J509" s="407" t="str">
        <f t="shared" si="150"/>
        <v/>
      </c>
      <c r="K509" s="407" t="str">
        <f t="shared" si="145"/>
        <v/>
      </c>
      <c r="L509" s="407"/>
      <c r="N509" s="366"/>
      <c r="O509" s="367" t="str">
        <f t="shared" si="151"/>
        <v/>
      </c>
      <c r="P509" s="366"/>
      <c r="Q509" s="395" t="str">
        <f t="shared" si="152"/>
        <v/>
      </c>
      <c r="R509" s="366"/>
      <c r="S509" s="396" t="str">
        <f t="shared" si="153"/>
        <v/>
      </c>
      <c r="T509" s="397">
        <f ca="1">SUMIF($N$8:S$9,"QUANT.",N509:S509)</f>
        <v>0</v>
      </c>
      <c r="U509" s="398">
        <f ca="1" t="shared" si="146"/>
        <v>0</v>
      </c>
      <c r="V509" s="399" t="str">
        <f ca="1" t="shared" si="148"/>
        <v/>
      </c>
      <c r="W509" s="400">
        <f ca="1" t="shared" si="154"/>
        <v>0</v>
      </c>
      <c r="X509" s="400" t="e">
        <f ca="1" t="shared" si="155"/>
        <v>#VALUE!</v>
      </c>
    </row>
    <row r="510" spans="1:24">
      <c r="A510" s="402"/>
      <c r="B510" s="403"/>
      <c r="C510" s="404" t="str">
        <f>IF($B510="","",IFERROR(VLOOKUP($B510,#REF!,2,0),IFERROR(VLOOKUP($B510,#REF!,2,0),"")))</f>
        <v/>
      </c>
      <c r="D510" s="405" t="str">
        <f>IF($B510="","",IFERROR(VLOOKUP($B510,#REF!,3,0),IFERROR(VLOOKUP($B510,#REF!,3,0),"")))</f>
        <v/>
      </c>
      <c r="E510" s="406"/>
      <c r="F510" s="407" t="str">
        <f>IF($B510="","",IFERROR(VLOOKUP($B510,#REF!,4,0),IFERROR(VLOOKUP($B510,#REF!,6,0),"")))</f>
        <v/>
      </c>
      <c r="G510" s="407" t="str">
        <f>IF($B510="","",IFERROR(VLOOKUP($B510,#REF!,5,0),IFERROR(VLOOKUP($B510,#REF!,7,0),"")))</f>
        <v/>
      </c>
      <c r="H510" s="407" t="str">
        <f t="shared" si="147"/>
        <v/>
      </c>
      <c r="I510" s="407" t="str">
        <f t="shared" si="149"/>
        <v/>
      </c>
      <c r="J510" s="407" t="str">
        <f t="shared" si="150"/>
        <v/>
      </c>
      <c r="K510" s="407" t="str">
        <f t="shared" si="145"/>
        <v/>
      </c>
      <c r="L510" s="407"/>
      <c r="N510" s="366"/>
      <c r="O510" s="367" t="str">
        <f t="shared" si="151"/>
        <v/>
      </c>
      <c r="P510" s="366"/>
      <c r="Q510" s="395" t="str">
        <f t="shared" si="152"/>
        <v/>
      </c>
      <c r="R510" s="366"/>
      <c r="S510" s="396" t="str">
        <f t="shared" si="153"/>
        <v/>
      </c>
      <c r="T510" s="397">
        <f ca="1">SUMIF($N$8:S$9,"QUANT.",N510:S510)</f>
        <v>0</v>
      </c>
      <c r="U510" s="398">
        <f ca="1" t="shared" si="146"/>
        <v>0</v>
      </c>
      <c r="V510" s="399" t="str">
        <f ca="1" t="shared" si="148"/>
        <v/>
      </c>
      <c r="W510" s="400">
        <f ca="1" t="shared" si="154"/>
        <v>0</v>
      </c>
      <c r="X510" s="400" t="e">
        <f ca="1" t="shared" si="155"/>
        <v>#VALUE!</v>
      </c>
    </row>
    <row r="511" spans="1:24">
      <c r="A511" s="402"/>
      <c r="B511" s="403"/>
      <c r="C511" s="404" t="str">
        <f>IF($B511="","",IFERROR(VLOOKUP($B511,#REF!,2,0),IFERROR(VLOOKUP($B511,#REF!,2,0),"")))</f>
        <v/>
      </c>
      <c r="D511" s="405" t="str">
        <f>IF($B511="","",IFERROR(VLOOKUP($B511,#REF!,3,0),IFERROR(VLOOKUP($B511,#REF!,3,0),"")))</f>
        <v/>
      </c>
      <c r="E511" s="406"/>
      <c r="F511" s="407" t="str">
        <f>IF($B511="","",IFERROR(VLOOKUP($B511,#REF!,4,0),IFERROR(VLOOKUP($B511,#REF!,6,0),"")))</f>
        <v/>
      </c>
      <c r="G511" s="407" t="str">
        <f>IF($B511="","",IFERROR(VLOOKUP($B511,#REF!,5,0),IFERROR(VLOOKUP($B511,#REF!,7,0),"")))</f>
        <v/>
      </c>
      <c r="H511" s="407" t="str">
        <f t="shared" si="147"/>
        <v/>
      </c>
      <c r="I511" s="407" t="str">
        <f t="shared" si="149"/>
        <v/>
      </c>
      <c r="J511" s="407" t="str">
        <f t="shared" si="150"/>
        <v/>
      </c>
      <c r="K511" s="407" t="str">
        <f t="shared" si="145"/>
        <v/>
      </c>
      <c r="L511" s="407"/>
      <c r="N511" s="366"/>
      <c r="O511" s="367" t="str">
        <f t="shared" si="151"/>
        <v/>
      </c>
      <c r="P511" s="366"/>
      <c r="Q511" s="395" t="str">
        <f t="shared" si="152"/>
        <v/>
      </c>
      <c r="R511" s="366"/>
      <c r="S511" s="396" t="str">
        <f t="shared" si="153"/>
        <v/>
      </c>
      <c r="T511" s="397">
        <f ca="1">SUMIF($N$8:S$9,"QUANT.",N511:S511)</f>
        <v>0</v>
      </c>
      <c r="U511" s="398">
        <f ca="1" t="shared" si="146"/>
        <v>0</v>
      </c>
      <c r="V511" s="399" t="str">
        <f ca="1" t="shared" si="148"/>
        <v/>
      </c>
      <c r="W511" s="400">
        <f ca="1" t="shared" si="154"/>
        <v>0</v>
      </c>
      <c r="X511" s="400" t="e">
        <f ca="1" t="shared" si="155"/>
        <v>#VALUE!</v>
      </c>
    </row>
    <row r="512" spans="1:24">
      <c r="A512" s="402"/>
      <c r="B512" s="403"/>
      <c r="C512" s="404" t="str">
        <f>IF($B512="","",IFERROR(VLOOKUP($B512,#REF!,2,0),IFERROR(VLOOKUP($B512,#REF!,2,0),"")))</f>
        <v/>
      </c>
      <c r="D512" s="405" t="str">
        <f>IF($B512="","",IFERROR(VLOOKUP($B512,#REF!,3,0),IFERROR(VLOOKUP($B512,#REF!,3,0),"")))</f>
        <v/>
      </c>
      <c r="E512" s="406"/>
      <c r="F512" s="407" t="str">
        <f>IF($B512="","",IFERROR(VLOOKUP($B512,#REF!,4,0),IFERROR(VLOOKUP($B512,#REF!,6,0),"")))</f>
        <v/>
      </c>
      <c r="G512" s="407" t="str">
        <f>IF($B512="","",IFERROR(VLOOKUP($B512,#REF!,5,0),IFERROR(VLOOKUP($B512,#REF!,7,0),"")))</f>
        <v/>
      </c>
      <c r="H512" s="407" t="str">
        <f t="shared" si="147"/>
        <v/>
      </c>
      <c r="I512" s="407" t="str">
        <f t="shared" si="149"/>
        <v/>
      </c>
      <c r="J512" s="407" t="str">
        <f t="shared" si="150"/>
        <v/>
      </c>
      <c r="K512" s="407" t="str">
        <f t="shared" si="145"/>
        <v/>
      </c>
      <c r="L512" s="407"/>
      <c r="N512" s="366"/>
      <c r="O512" s="367" t="str">
        <f t="shared" si="151"/>
        <v/>
      </c>
      <c r="P512" s="366"/>
      <c r="Q512" s="395" t="str">
        <f t="shared" si="152"/>
        <v/>
      </c>
      <c r="R512" s="366"/>
      <c r="S512" s="396" t="str">
        <f t="shared" si="153"/>
        <v/>
      </c>
      <c r="T512" s="397">
        <f ca="1">SUMIF($N$8:S$9,"QUANT.",N512:S512)</f>
        <v>0</v>
      </c>
      <c r="U512" s="398">
        <f ca="1" t="shared" si="146"/>
        <v>0</v>
      </c>
      <c r="V512" s="399" t="str">
        <f ca="1" t="shared" si="148"/>
        <v/>
      </c>
      <c r="W512" s="400">
        <f ca="1" t="shared" si="154"/>
        <v>0</v>
      </c>
      <c r="X512" s="400" t="e">
        <f ca="1" t="shared" si="155"/>
        <v>#VALUE!</v>
      </c>
    </row>
    <row r="513" spans="1:24">
      <c r="A513" s="402"/>
      <c r="B513" s="403"/>
      <c r="C513" s="404" t="str">
        <f>IF($B513="","",IFERROR(VLOOKUP($B513,#REF!,2,0),IFERROR(VLOOKUP($B513,#REF!,2,0),"")))</f>
        <v/>
      </c>
      <c r="D513" s="405" t="str">
        <f>IF($B513="","",IFERROR(VLOOKUP($B513,#REF!,3,0),IFERROR(VLOOKUP($B513,#REF!,3,0),"")))</f>
        <v/>
      </c>
      <c r="E513" s="406"/>
      <c r="F513" s="407" t="str">
        <f>IF($B513="","",IFERROR(VLOOKUP($B513,#REF!,4,0),IFERROR(VLOOKUP($B513,#REF!,6,0),"")))</f>
        <v/>
      </c>
      <c r="G513" s="407" t="str">
        <f>IF($B513="","",IFERROR(VLOOKUP($B513,#REF!,5,0),IFERROR(VLOOKUP($B513,#REF!,7,0),"")))</f>
        <v/>
      </c>
      <c r="H513" s="407" t="str">
        <f t="shared" si="147"/>
        <v/>
      </c>
      <c r="I513" s="407" t="str">
        <f t="shared" si="149"/>
        <v/>
      </c>
      <c r="J513" s="407" t="str">
        <f t="shared" si="150"/>
        <v/>
      </c>
      <c r="K513" s="407" t="str">
        <f t="shared" si="145"/>
        <v/>
      </c>
      <c r="L513" s="407"/>
      <c r="N513" s="366"/>
      <c r="O513" s="367" t="str">
        <f t="shared" si="151"/>
        <v/>
      </c>
      <c r="P513" s="366"/>
      <c r="Q513" s="395" t="str">
        <f t="shared" si="152"/>
        <v/>
      </c>
      <c r="R513" s="366"/>
      <c r="S513" s="396" t="str">
        <f t="shared" si="153"/>
        <v/>
      </c>
      <c r="T513" s="397">
        <f ca="1">SUMIF($N$8:S$9,"QUANT.",N513:S513)</f>
        <v>0</v>
      </c>
      <c r="U513" s="398">
        <f ca="1" t="shared" si="146"/>
        <v>0</v>
      </c>
      <c r="V513" s="399" t="str">
        <f ca="1" t="shared" si="148"/>
        <v/>
      </c>
      <c r="W513" s="400">
        <f ca="1" t="shared" si="154"/>
        <v>0</v>
      </c>
      <c r="X513" s="400" t="e">
        <f ca="1" t="shared" si="155"/>
        <v>#VALUE!</v>
      </c>
    </row>
    <row r="514" spans="1:24">
      <c r="A514" s="402"/>
      <c r="B514" s="403"/>
      <c r="C514" s="404" t="str">
        <f>IF($B514="","",IFERROR(VLOOKUP($B514,#REF!,2,0),IFERROR(VLOOKUP($B514,#REF!,2,0),"")))</f>
        <v/>
      </c>
      <c r="D514" s="405" t="str">
        <f>IF($B514="","",IFERROR(VLOOKUP($B514,#REF!,3,0),IFERROR(VLOOKUP($B514,#REF!,3,0),"")))</f>
        <v/>
      </c>
      <c r="E514" s="406"/>
      <c r="F514" s="407" t="str">
        <f>IF($B514="","",IFERROR(VLOOKUP($B514,#REF!,4,0),IFERROR(VLOOKUP($B514,#REF!,6,0),"")))</f>
        <v/>
      </c>
      <c r="G514" s="407" t="str">
        <f>IF($B514="","",IFERROR(VLOOKUP($B514,#REF!,5,0),IFERROR(VLOOKUP($B514,#REF!,7,0),"")))</f>
        <v/>
      </c>
      <c r="H514" s="407" t="str">
        <f t="shared" si="147"/>
        <v/>
      </c>
      <c r="I514" s="407" t="str">
        <f t="shared" si="149"/>
        <v/>
      </c>
      <c r="J514" s="407" t="str">
        <f t="shared" si="150"/>
        <v/>
      </c>
      <c r="K514" s="407" t="str">
        <f t="shared" si="145"/>
        <v/>
      </c>
      <c r="L514" s="407"/>
      <c r="N514" s="366"/>
      <c r="O514" s="367" t="str">
        <f t="shared" si="151"/>
        <v/>
      </c>
      <c r="P514" s="366"/>
      <c r="Q514" s="395" t="str">
        <f t="shared" si="152"/>
        <v/>
      </c>
      <c r="R514" s="366"/>
      <c r="S514" s="396" t="str">
        <f t="shared" si="153"/>
        <v/>
      </c>
      <c r="T514" s="397">
        <f ca="1">SUMIF($N$8:S$9,"QUANT.",N514:S514)</f>
        <v>0</v>
      </c>
      <c r="U514" s="398">
        <f ca="1" t="shared" si="146"/>
        <v>0</v>
      </c>
      <c r="V514" s="399" t="str">
        <f ca="1" t="shared" si="148"/>
        <v/>
      </c>
      <c r="W514" s="400">
        <f ca="1" t="shared" si="154"/>
        <v>0</v>
      </c>
      <c r="X514" s="400" t="e">
        <f ca="1" t="shared" si="155"/>
        <v>#VALUE!</v>
      </c>
    </row>
    <row r="515" spans="1:24">
      <c r="A515" s="402"/>
      <c r="B515" s="403"/>
      <c r="C515" s="404" t="str">
        <f>IF($B515="","",IFERROR(VLOOKUP($B515,#REF!,2,0),IFERROR(VLOOKUP($B515,#REF!,2,0),"")))</f>
        <v/>
      </c>
      <c r="D515" s="405" t="str">
        <f>IF($B515="","",IFERROR(VLOOKUP($B515,#REF!,3,0),IFERROR(VLOOKUP($B515,#REF!,3,0),"")))</f>
        <v/>
      </c>
      <c r="E515" s="406"/>
      <c r="F515" s="407" t="str">
        <f>IF($B515="","",IFERROR(VLOOKUP($B515,#REF!,4,0),IFERROR(VLOOKUP($B515,#REF!,6,0),"")))</f>
        <v/>
      </c>
      <c r="G515" s="407" t="str">
        <f>IF($B515="","",IFERROR(VLOOKUP($B515,#REF!,5,0),IFERROR(VLOOKUP($B515,#REF!,7,0),"")))</f>
        <v/>
      </c>
      <c r="H515" s="407" t="str">
        <f t="shared" si="147"/>
        <v/>
      </c>
      <c r="I515" s="407" t="str">
        <f t="shared" si="149"/>
        <v/>
      </c>
      <c r="J515" s="407" t="str">
        <f t="shared" si="150"/>
        <v/>
      </c>
      <c r="K515" s="407" t="str">
        <f t="shared" si="145"/>
        <v/>
      </c>
      <c r="L515" s="407"/>
      <c r="N515" s="366"/>
      <c r="O515" s="367" t="str">
        <f t="shared" si="151"/>
        <v/>
      </c>
      <c r="P515" s="366"/>
      <c r="Q515" s="395" t="str">
        <f t="shared" si="152"/>
        <v/>
      </c>
      <c r="R515" s="366"/>
      <c r="S515" s="396" t="str">
        <f t="shared" si="153"/>
        <v/>
      </c>
      <c r="T515" s="397">
        <f ca="1">SUMIF($N$8:S$9,"QUANT.",N515:S515)</f>
        <v>0</v>
      </c>
      <c r="U515" s="398">
        <f ca="1" t="shared" si="146"/>
        <v>0</v>
      </c>
      <c r="V515" s="399" t="str">
        <f ca="1" t="shared" si="148"/>
        <v/>
      </c>
      <c r="W515" s="400">
        <f ca="1" t="shared" si="154"/>
        <v>0</v>
      </c>
      <c r="X515" s="400" t="e">
        <f ca="1" t="shared" si="155"/>
        <v>#VALUE!</v>
      </c>
    </row>
    <row r="516" spans="1:24">
      <c r="A516" s="402"/>
      <c r="B516" s="403"/>
      <c r="C516" s="404" t="str">
        <f>IF($B516="","",IFERROR(VLOOKUP($B516,#REF!,2,0),IFERROR(VLOOKUP($B516,#REF!,2,0),"")))</f>
        <v/>
      </c>
      <c r="D516" s="405" t="str">
        <f>IF($B516="","",IFERROR(VLOOKUP($B516,#REF!,3,0),IFERROR(VLOOKUP($B516,#REF!,3,0),"")))</f>
        <v/>
      </c>
      <c r="E516" s="406"/>
      <c r="F516" s="407" t="str">
        <f>IF($B516="","",IFERROR(VLOOKUP($B516,#REF!,4,0),IFERROR(VLOOKUP($B516,#REF!,6,0),"")))</f>
        <v/>
      </c>
      <c r="G516" s="407" t="str">
        <f>IF($B516="","",IFERROR(VLOOKUP($B516,#REF!,5,0),IFERROR(VLOOKUP($B516,#REF!,7,0),"")))</f>
        <v/>
      </c>
      <c r="H516" s="407" t="str">
        <f t="shared" si="147"/>
        <v/>
      </c>
      <c r="I516" s="407" t="str">
        <f t="shared" si="149"/>
        <v/>
      </c>
      <c r="J516" s="407" t="str">
        <f t="shared" si="150"/>
        <v/>
      </c>
      <c r="K516" s="407" t="str">
        <f t="shared" si="145"/>
        <v/>
      </c>
      <c r="L516" s="407"/>
      <c r="N516" s="366"/>
      <c r="O516" s="367" t="str">
        <f t="shared" si="151"/>
        <v/>
      </c>
      <c r="P516" s="366"/>
      <c r="Q516" s="395" t="str">
        <f t="shared" si="152"/>
        <v/>
      </c>
      <c r="R516" s="366"/>
      <c r="S516" s="396" t="str">
        <f t="shared" si="153"/>
        <v/>
      </c>
      <c r="T516" s="397">
        <f ca="1">SUMIF($N$8:S$9,"QUANT.",N516:S516)</f>
        <v>0</v>
      </c>
      <c r="U516" s="398">
        <f ca="1" t="shared" si="146"/>
        <v>0</v>
      </c>
      <c r="V516" s="399" t="str">
        <f ca="1" t="shared" si="148"/>
        <v/>
      </c>
      <c r="W516" s="400">
        <f ca="1" t="shared" si="154"/>
        <v>0</v>
      </c>
      <c r="X516" s="400" t="e">
        <f ca="1" t="shared" si="155"/>
        <v>#VALUE!</v>
      </c>
    </row>
    <row r="517" spans="1:24">
      <c r="A517" s="402"/>
      <c r="B517" s="403"/>
      <c r="C517" s="404" t="str">
        <f>IF($B517="","",IFERROR(VLOOKUP($B517,#REF!,2,0),IFERROR(VLOOKUP($B517,#REF!,2,0),"")))</f>
        <v/>
      </c>
      <c r="D517" s="405" t="str">
        <f>IF($B517="","",IFERROR(VLOOKUP($B517,#REF!,3,0),IFERROR(VLOOKUP($B517,#REF!,3,0),"")))</f>
        <v/>
      </c>
      <c r="E517" s="406"/>
      <c r="F517" s="407" t="str">
        <f>IF($B517="","",IFERROR(VLOOKUP($B517,#REF!,4,0),IFERROR(VLOOKUP($B517,#REF!,6,0),"")))</f>
        <v/>
      </c>
      <c r="G517" s="407" t="str">
        <f>IF($B517="","",IFERROR(VLOOKUP($B517,#REF!,5,0),IFERROR(VLOOKUP($B517,#REF!,7,0),"")))</f>
        <v/>
      </c>
      <c r="H517" s="407" t="str">
        <f t="shared" si="147"/>
        <v/>
      </c>
      <c r="I517" s="407" t="str">
        <f t="shared" si="149"/>
        <v/>
      </c>
      <c r="J517" s="407" t="str">
        <f t="shared" si="150"/>
        <v/>
      </c>
      <c r="K517" s="407" t="str">
        <f t="shared" si="145"/>
        <v/>
      </c>
      <c r="L517" s="407"/>
      <c r="N517" s="366"/>
      <c r="O517" s="367" t="str">
        <f t="shared" si="151"/>
        <v/>
      </c>
      <c r="P517" s="366"/>
      <c r="Q517" s="395" t="str">
        <f t="shared" si="152"/>
        <v/>
      </c>
      <c r="R517" s="366"/>
      <c r="S517" s="396" t="str">
        <f t="shared" si="153"/>
        <v/>
      </c>
      <c r="T517" s="397">
        <f ca="1">SUMIF($N$8:S$9,"QUANT.",N517:S517)</f>
        <v>0</v>
      </c>
      <c r="U517" s="398">
        <f ca="1" t="shared" si="146"/>
        <v>0</v>
      </c>
      <c r="V517" s="399" t="str">
        <f ca="1" t="shared" si="148"/>
        <v/>
      </c>
      <c r="W517" s="400">
        <f ca="1" t="shared" si="154"/>
        <v>0</v>
      </c>
      <c r="X517" s="400" t="e">
        <f ca="1" t="shared" si="155"/>
        <v>#VALUE!</v>
      </c>
    </row>
    <row r="518" spans="1:24">
      <c r="A518" s="402"/>
      <c r="B518" s="403"/>
      <c r="C518" s="404" t="str">
        <f>IF($B518="","",IFERROR(VLOOKUP($B518,#REF!,2,0),IFERROR(VLOOKUP($B518,#REF!,2,0),"")))</f>
        <v/>
      </c>
      <c r="D518" s="405" t="str">
        <f>IF($B518="","",IFERROR(VLOOKUP($B518,#REF!,3,0),IFERROR(VLOOKUP($B518,#REF!,3,0),"")))</f>
        <v/>
      </c>
      <c r="E518" s="406"/>
      <c r="F518" s="407" t="str">
        <f>IF($B518="","",IFERROR(VLOOKUP($B518,#REF!,4,0),IFERROR(VLOOKUP($B518,#REF!,6,0),"")))</f>
        <v/>
      </c>
      <c r="G518" s="407" t="str">
        <f>IF($B518="","",IFERROR(VLOOKUP($B518,#REF!,5,0),IFERROR(VLOOKUP($B518,#REF!,7,0),"")))</f>
        <v/>
      </c>
      <c r="H518" s="407" t="str">
        <f t="shared" si="147"/>
        <v/>
      </c>
      <c r="I518" s="407" t="str">
        <f t="shared" si="149"/>
        <v/>
      </c>
      <c r="J518" s="407" t="str">
        <f t="shared" si="150"/>
        <v/>
      </c>
      <c r="K518" s="407" t="str">
        <f t="shared" si="145"/>
        <v/>
      </c>
      <c r="L518" s="407"/>
      <c r="N518" s="366"/>
      <c r="O518" s="367" t="str">
        <f t="shared" si="151"/>
        <v/>
      </c>
      <c r="P518" s="366"/>
      <c r="Q518" s="395" t="str">
        <f t="shared" si="152"/>
        <v/>
      </c>
      <c r="R518" s="366"/>
      <c r="S518" s="396" t="str">
        <f t="shared" si="153"/>
        <v/>
      </c>
      <c r="T518" s="397">
        <f ca="1">SUMIF($N$8:S$9,"QUANT.",N518:S518)</f>
        <v>0</v>
      </c>
      <c r="U518" s="398">
        <f ca="1" t="shared" si="146"/>
        <v>0</v>
      </c>
      <c r="V518" s="399" t="str">
        <f ca="1" t="shared" si="148"/>
        <v/>
      </c>
      <c r="W518" s="400">
        <f ca="1" t="shared" si="154"/>
        <v>0</v>
      </c>
      <c r="X518" s="400" t="e">
        <f ca="1" t="shared" si="155"/>
        <v>#VALUE!</v>
      </c>
    </row>
    <row r="519" spans="1:24">
      <c r="A519" s="402"/>
      <c r="B519" s="403"/>
      <c r="C519" s="404" t="str">
        <f>IF($B519="","",IFERROR(VLOOKUP($B519,#REF!,2,0),IFERROR(VLOOKUP($B519,#REF!,2,0),"")))</f>
        <v/>
      </c>
      <c r="D519" s="405" t="str">
        <f>IF($B519="","",IFERROR(VLOOKUP($B519,#REF!,3,0),IFERROR(VLOOKUP($B519,#REF!,3,0),"")))</f>
        <v/>
      </c>
      <c r="E519" s="406"/>
      <c r="F519" s="407" t="str">
        <f>IF($B519="","",IFERROR(VLOOKUP($B519,#REF!,4,0),IFERROR(VLOOKUP($B519,#REF!,6,0),"")))</f>
        <v/>
      </c>
      <c r="G519" s="407" t="str">
        <f>IF($B519="","",IFERROR(VLOOKUP($B519,#REF!,5,0),IFERROR(VLOOKUP($B519,#REF!,7,0),"")))</f>
        <v/>
      </c>
      <c r="H519" s="407" t="str">
        <f t="shared" si="147"/>
        <v/>
      </c>
      <c r="I519" s="407" t="str">
        <f t="shared" si="149"/>
        <v/>
      </c>
      <c r="J519" s="407" t="str">
        <f t="shared" si="150"/>
        <v/>
      </c>
      <c r="K519" s="407" t="str">
        <f t="shared" si="145"/>
        <v/>
      </c>
      <c r="L519" s="407"/>
      <c r="N519" s="366"/>
      <c r="O519" s="367" t="str">
        <f t="shared" si="151"/>
        <v/>
      </c>
      <c r="P519" s="366"/>
      <c r="Q519" s="395" t="str">
        <f t="shared" si="152"/>
        <v/>
      </c>
      <c r="R519" s="366"/>
      <c r="S519" s="396" t="str">
        <f t="shared" si="153"/>
        <v/>
      </c>
      <c r="T519" s="397">
        <f ca="1">SUMIF($N$8:S$9,"QUANT.",N519:S519)</f>
        <v>0</v>
      </c>
      <c r="U519" s="398">
        <f ca="1" t="shared" si="146"/>
        <v>0</v>
      </c>
      <c r="V519" s="399" t="str">
        <f ca="1" t="shared" si="148"/>
        <v/>
      </c>
      <c r="W519" s="400">
        <f ca="1" t="shared" si="154"/>
        <v>0</v>
      </c>
      <c r="X519" s="400" t="e">
        <f ca="1" t="shared" si="155"/>
        <v>#VALUE!</v>
      </c>
    </row>
    <row r="520" spans="1:24">
      <c r="A520" s="402"/>
      <c r="B520" s="403"/>
      <c r="C520" s="404" t="str">
        <f>IF($B520="","",IFERROR(VLOOKUP($B520,#REF!,2,0),IFERROR(VLOOKUP($B520,#REF!,2,0),"")))</f>
        <v/>
      </c>
      <c r="D520" s="405" t="str">
        <f>IF($B520="","",IFERROR(VLOOKUP($B520,#REF!,3,0),IFERROR(VLOOKUP($B520,#REF!,3,0),"")))</f>
        <v/>
      </c>
      <c r="E520" s="406"/>
      <c r="F520" s="407" t="str">
        <f>IF($B520="","",IFERROR(VLOOKUP($B520,#REF!,4,0),IFERROR(VLOOKUP($B520,#REF!,6,0),"")))</f>
        <v/>
      </c>
      <c r="G520" s="407" t="str">
        <f>IF($B520="","",IFERROR(VLOOKUP($B520,#REF!,5,0),IFERROR(VLOOKUP($B520,#REF!,7,0),"")))</f>
        <v/>
      </c>
      <c r="H520" s="407" t="str">
        <f t="shared" si="147"/>
        <v/>
      </c>
      <c r="I520" s="407" t="str">
        <f t="shared" si="149"/>
        <v/>
      </c>
      <c r="J520" s="407" t="str">
        <f t="shared" si="150"/>
        <v/>
      </c>
      <c r="K520" s="407" t="str">
        <f t="shared" si="145"/>
        <v/>
      </c>
      <c r="L520" s="407"/>
      <c r="N520" s="366"/>
      <c r="O520" s="367" t="str">
        <f t="shared" si="151"/>
        <v/>
      </c>
      <c r="P520" s="366"/>
      <c r="Q520" s="395" t="str">
        <f t="shared" si="152"/>
        <v/>
      </c>
      <c r="R520" s="366"/>
      <c r="S520" s="396" t="str">
        <f t="shared" si="153"/>
        <v/>
      </c>
      <c r="T520" s="397">
        <f ca="1">SUMIF($N$8:S$9,"QUANT.",N520:S520)</f>
        <v>0</v>
      </c>
      <c r="U520" s="398">
        <f ca="1" t="shared" si="146"/>
        <v>0</v>
      </c>
      <c r="V520" s="399" t="str">
        <f ca="1" t="shared" si="148"/>
        <v/>
      </c>
      <c r="W520" s="400">
        <f ca="1" t="shared" si="154"/>
        <v>0</v>
      </c>
      <c r="X520" s="400" t="e">
        <f ca="1" t="shared" si="155"/>
        <v>#VALUE!</v>
      </c>
    </row>
    <row r="521" spans="1:24">
      <c r="A521" s="402"/>
      <c r="B521" s="403"/>
      <c r="C521" s="404" t="str">
        <f>IF($B521="","",IFERROR(VLOOKUP($B521,#REF!,2,0),IFERROR(VLOOKUP($B521,#REF!,2,0),"")))</f>
        <v/>
      </c>
      <c r="D521" s="405" t="str">
        <f>IF($B521="","",IFERROR(VLOOKUP($B521,#REF!,3,0),IFERROR(VLOOKUP($B521,#REF!,3,0),"")))</f>
        <v/>
      </c>
      <c r="E521" s="406"/>
      <c r="F521" s="407" t="str">
        <f>IF($B521="","",IFERROR(VLOOKUP($B521,#REF!,4,0),IFERROR(VLOOKUP($B521,#REF!,6,0),"")))</f>
        <v/>
      </c>
      <c r="G521" s="407" t="str">
        <f>IF($B521="","",IFERROR(VLOOKUP($B521,#REF!,5,0),IFERROR(VLOOKUP($B521,#REF!,7,0),"")))</f>
        <v/>
      </c>
      <c r="H521" s="407" t="str">
        <f t="shared" si="147"/>
        <v/>
      </c>
      <c r="I521" s="407" t="str">
        <f t="shared" si="149"/>
        <v/>
      </c>
      <c r="J521" s="407" t="str">
        <f t="shared" si="150"/>
        <v/>
      </c>
      <c r="K521" s="407" t="str">
        <f t="shared" si="145"/>
        <v/>
      </c>
      <c r="L521" s="407"/>
      <c r="N521" s="366"/>
      <c r="O521" s="367" t="str">
        <f t="shared" si="151"/>
        <v/>
      </c>
      <c r="P521" s="366"/>
      <c r="Q521" s="395" t="str">
        <f t="shared" si="152"/>
        <v/>
      </c>
      <c r="R521" s="366"/>
      <c r="S521" s="396" t="str">
        <f t="shared" si="153"/>
        <v/>
      </c>
      <c r="T521" s="397">
        <f ca="1">SUMIF($N$8:S$9,"QUANT.",N521:S521)</f>
        <v>0</v>
      </c>
      <c r="U521" s="398">
        <f ca="1" t="shared" si="146"/>
        <v>0</v>
      </c>
      <c r="V521" s="399" t="str">
        <f ca="1" t="shared" si="148"/>
        <v/>
      </c>
      <c r="W521" s="400">
        <f ca="1" t="shared" si="154"/>
        <v>0</v>
      </c>
      <c r="X521" s="400" t="e">
        <f ca="1" t="shared" si="155"/>
        <v>#VALUE!</v>
      </c>
    </row>
    <row r="522" spans="1:24">
      <c r="A522" s="402"/>
      <c r="B522" s="403"/>
      <c r="C522" s="404" t="str">
        <f>IF($B522="","",IFERROR(VLOOKUP($B522,#REF!,2,0),IFERROR(VLOOKUP($B522,#REF!,2,0),"")))</f>
        <v/>
      </c>
      <c r="D522" s="405" t="str">
        <f>IF($B522="","",IFERROR(VLOOKUP($B522,#REF!,3,0),IFERROR(VLOOKUP($B522,#REF!,3,0),"")))</f>
        <v/>
      </c>
      <c r="E522" s="406"/>
      <c r="F522" s="407" t="str">
        <f>IF($B522="","",IFERROR(VLOOKUP($B522,#REF!,4,0),IFERROR(VLOOKUP($B522,#REF!,6,0),"")))</f>
        <v/>
      </c>
      <c r="G522" s="407" t="str">
        <f>IF($B522="","",IFERROR(VLOOKUP($B522,#REF!,5,0),IFERROR(VLOOKUP($B522,#REF!,7,0),"")))</f>
        <v/>
      </c>
      <c r="H522" s="407" t="str">
        <f t="shared" si="147"/>
        <v/>
      </c>
      <c r="I522" s="407" t="str">
        <f t="shared" si="149"/>
        <v/>
      </c>
      <c r="J522" s="407" t="str">
        <f t="shared" si="150"/>
        <v/>
      </c>
      <c r="K522" s="407" t="str">
        <f t="shared" si="145"/>
        <v/>
      </c>
      <c r="L522" s="407"/>
      <c r="N522" s="366"/>
      <c r="O522" s="367" t="str">
        <f t="shared" si="151"/>
        <v/>
      </c>
      <c r="P522" s="366"/>
      <c r="Q522" s="395" t="str">
        <f t="shared" si="152"/>
        <v/>
      </c>
      <c r="R522" s="366"/>
      <c r="S522" s="396" t="str">
        <f t="shared" si="153"/>
        <v/>
      </c>
      <c r="T522" s="397">
        <f ca="1">SUMIF($N$8:S$9,"QUANT.",N522:S522)</f>
        <v>0</v>
      </c>
      <c r="U522" s="398">
        <f ca="1" t="shared" si="146"/>
        <v>0</v>
      </c>
      <c r="V522" s="399" t="str">
        <f ca="1" t="shared" si="148"/>
        <v/>
      </c>
      <c r="W522" s="400">
        <f ca="1" t="shared" si="154"/>
        <v>0</v>
      </c>
      <c r="X522" s="400" t="e">
        <f ca="1" t="shared" si="155"/>
        <v>#VALUE!</v>
      </c>
    </row>
    <row r="523" spans="1:24">
      <c r="A523" s="402"/>
      <c r="B523" s="403"/>
      <c r="C523" s="404" t="str">
        <f>IF($B523="","",IFERROR(VLOOKUP($B523,#REF!,2,0),IFERROR(VLOOKUP($B523,#REF!,2,0),"")))</f>
        <v/>
      </c>
      <c r="D523" s="405" t="str">
        <f>IF($B523="","",IFERROR(VLOOKUP($B523,#REF!,3,0),IFERROR(VLOOKUP($B523,#REF!,3,0),"")))</f>
        <v/>
      </c>
      <c r="E523" s="406"/>
      <c r="F523" s="407" t="str">
        <f>IF($B523="","",IFERROR(VLOOKUP($B523,#REF!,4,0),IFERROR(VLOOKUP($B523,#REF!,6,0),"")))</f>
        <v/>
      </c>
      <c r="G523" s="407" t="str">
        <f>IF($B523="","",IFERROR(VLOOKUP($B523,#REF!,5,0),IFERROR(VLOOKUP($B523,#REF!,7,0),"")))</f>
        <v/>
      </c>
      <c r="H523" s="407" t="str">
        <f t="shared" si="147"/>
        <v/>
      </c>
      <c r="I523" s="407" t="str">
        <f t="shared" si="149"/>
        <v/>
      </c>
      <c r="J523" s="407" t="str">
        <f t="shared" si="150"/>
        <v/>
      </c>
      <c r="K523" s="407" t="str">
        <f t="shared" si="145"/>
        <v/>
      </c>
      <c r="L523" s="407"/>
      <c r="N523" s="366"/>
      <c r="O523" s="367" t="str">
        <f t="shared" si="151"/>
        <v/>
      </c>
      <c r="P523" s="366"/>
      <c r="Q523" s="395" t="str">
        <f t="shared" si="152"/>
        <v/>
      </c>
      <c r="R523" s="366"/>
      <c r="S523" s="396" t="str">
        <f t="shared" si="153"/>
        <v/>
      </c>
      <c r="T523" s="397">
        <f ca="1">SUMIF($N$8:S$9,"QUANT.",N523:S523)</f>
        <v>0</v>
      </c>
      <c r="U523" s="398">
        <f ca="1" t="shared" si="146"/>
        <v>0</v>
      </c>
      <c r="V523" s="399" t="str">
        <f ca="1" t="shared" si="148"/>
        <v/>
      </c>
      <c r="W523" s="400">
        <f ca="1" t="shared" si="154"/>
        <v>0</v>
      </c>
      <c r="X523" s="400" t="e">
        <f ca="1" t="shared" si="155"/>
        <v>#VALUE!</v>
      </c>
    </row>
    <row r="524" spans="1:24">
      <c r="A524" s="402"/>
      <c r="B524" s="403"/>
      <c r="C524" s="404" t="str">
        <f>IF($B524="","",IFERROR(VLOOKUP($B524,#REF!,2,0),IFERROR(VLOOKUP($B524,#REF!,2,0),"")))</f>
        <v/>
      </c>
      <c r="D524" s="405" t="str">
        <f>IF($B524="","",IFERROR(VLOOKUP($B524,#REF!,3,0),IFERROR(VLOOKUP($B524,#REF!,3,0),"")))</f>
        <v/>
      </c>
      <c r="E524" s="406"/>
      <c r="F524" s="407" t="str">
        <f>IF($B524="","",IFERROR(VLOOKUP($B524,#REF!,4,0),IFERROR(VLOOKUP($B524,#REF!,6,0),"")))</f>
        <v/>
      </c>
      <c r="G524" s="407" t="str">
        <f>IF($B524="","",IFERROR(VLOOKUP($B524,#REF!,5,0),IFERROR(VLOOKUP($B524,#REF!,7,0),"")))</f>
        <v/>
      </c>
      <c r="H524" s="407" t="str">
        <f t="shared" si="147"/>
        <v/>
      </c>
      <c r="I524" s="407" t="str">
        <f t="shared" si="149"/>
        <v/>
      </c>
      <c r="J524" s="407" t="str">
        <f t="shared" si="150"/>
        <v/>
      </c>
      <c r="K524" s="407" t="str">
        <f t="shared" si="145"/>
        <v/>
      </c>
      <c r="L524" s="407"/>
      <c r="N524" s="366"/>
      <c r="O524" s="367" t="str">
        <f t="shared" si="151"/>
        <v/>
      </c>
      <c r="P524" s="366"/>
      <c r="Q524" s="395" t="str">
        <f t="shared" si="152"/>
        <v/>
      </c>
      <c r="R524" s="366"/>
      <c r="S524" s="396" t="str">
        <f t="shared" si="153"/>
        <v/>
      </c>
      <c r="T524" s="397">
        <f ca="1">SUMIF($N$8:S$9,"QUANT.",N524:S524)</f>
        <v>0</v>
      </c>
      <c r="U524" s="398">
        <f ca="1" t="shared" si="146"/>
        <v>0</v>
      </c>
      <c r="V524" s="399" t="str">
        <f ca="1" t="shared" si="148"/>
        <v/>
      </c>
      <c r="W524" s="400">
        <f ca="1" t="shared" si="154"/>
        <v>0</v>
      </c>
      <c r="X524" s="400" t="e">
        <f ca="1" t="shared" si="155"/>
        <v>#VALUE!</v>
      </c>
    </row>
    <row r="525" spans="1:24">
      <c r="A525" s="402"/>
      <c r="B525" s="403"/>
      <c r="C525" s="404" t="str">
        <f>IF($B525="","",IFERROR(VLOOKUP($B525,#REF!,2,0),IFERROR(VLOOKUP($B525,#REF!,2,0),"")))</f>
        <v/>
      </c>
      <c r="D525" s="405" t="str">
        <f>IF($B525="","",IFERROR(VLOOKUP($B525,#REF!,3,0),IFERROR(VLOOKUP($B525,#REF!,3,0),"")))</f>
        <v/>
      </c>
      <c r="E525" s="406"/>
      <c r="F525" s="407" t="str">
        <f>IF($B525="","",IFERROR(VLOOKUP($B525,#REF!,4,0),IFERROR(VLOOKUP($B525,#REF!,6,0),"")))</f>
        <v/>
      </c>
      <c r="G525" s="407" t="str">
        <f>IF($B525="","",IFERROR(VLOOKUP($B525,#REF!,5,0),IFERROR(VLOOKUP($B525,#REF!,7,0),"")))</f>
        <v/>
      </c>
      <c r="H525" s="407" t="str">
        <f t="shared" si="147"/>
        <v/>
      </c>
      <c r="I525" s="407" t="str">
        <f t="shared" si="149"/>
        <v/>
      </c>
      <c r="J525" s="407" t="str">
        <f t="shared" si="150"/>
        <v/>
      </c>
      <c r="K525" s="407" t="str">
        <f t="shared" si="145"/>
        <v/>
      </c>
      <c r="L525" s="407"/>
      <c r="N525" s="366"/>
      <c r="O525" s="367" t="str">
        <f t="shared" si="151"/>
        <v/>
      </c>
      <c r="P525" s="366"/>
      <c r="Q525" s="395" t="str">
        <f t="shared" si="152"/>
        <v/>
      </c>
      <c r="R525" s="366"/>
      <c r="S525" s="396" t="str">
        <f t="shared" si="153"/>
        <v/>
      </c>
      <c r="T525" s="397">
        <f ca="1">SUMIF($N$8:S$9,"QUANT.",N525:S525)</f>
        <v>0</v>
      </c>
      <c r="U525" s="398">
        <f ca="1" t="shared" si="146"/>
        <v>0</v>
      </c>
      <c r="V525" s="399" t="str">
        <f ca="1" t="shared" si="148"/>
        <v/>
      </c>
      <c r="W525" s="400">
        <f ca="1" t="shared" si="154"/>
        <v>0</v>
      </c>
      <c r="X525" s="400" t="e">
        <f ca="1" t="shared" si="155"/>
        <v>#VALUE!</v>
      </c>
    </row>
    <row r="526" spans="1:24">
      <c r="A526" s="402"/>
      <c r="B526" s="403"/>
      <c r="C526" s="404" t="str">
        <f>IF($B526="","",IFERROR(VLOOKUP($B526,#REF!,2,0),IFERROR(VLOOKUP($B526,#REF!,2,0),"")))</f>
        <v/>
      </c>
      <c r="D526" s="405" t="str">
        <f>IF($B526="","",IFERROR(VLOOKUP($B526,#REF!,3,0),IFERROR(VLOOKUP($B526,#REF!,3,0),"")))</f>
        <v/>
      </c>
      <c r="E526" s="406"/>
      <c r="F526" s="407" t="str">
        <f>IF($B526="","",IFERROR(VLOOKUP($B526,#REF!,4,0),IFERROR(VLOOKUP($B526,#REF!,6,0),"")))</f>
        <v/>
      </c>
      <c r="G526" s="407" t="str">
        <f>IF($B526="","",IFERROR(VLOOKUP($B526,#REF!,5,0),IFERROR(VLOOKUP($B526,#REF!,7,0),"")))</f>
        <v/>
      </c>
      <c r="H526" s="407" t="str">
        <f t="shared" si="147"/>
        <v/>
      </c>
      <c r="I526" s="407" t="str">
        <f t="shared" si="149"/>
        <v/>
      </c>
      <c r="J526" s="407" t="str">
        <f t="shared" si="150"/>
        <v/>
      </c>
      <c r="K526" s="407" t="str">
        <f t="shared" si="145"/>
        <v/>
      </c>
      <c r="L526" s="407"/>
      <c r="N526" s="366"/>
      <c r="O526" s="367" t="str">
        <f t="shared" si="151"/>
        <v/>
      </c>
      <c r="P526" s="366"/>
      <c r="Q526" s="395" t="str">
        <f t="shared" si="152"/>
        <v/>
      </c>
      <c r="R526" s="366"/>
      <c r="S526" s="396" t="str">
        <f t="shared" si="153"/>
        <v/>
      </c>
      <c r="T526" s="397">
        <f ca="1">SUMIF($N$8:S$9,"QUANT.",N526:S526)</f>
        <v>0</v>
      </c>
      <c r="U526" s="398">
        <f ca="1" t="shared" si="146"/>
        <v>0</v>
      </c>
      <c r="V526" s="399" t="str">
        <f ca="1" t="shared" si="148"/>
        <v/>
      </c>
      <c r="W526" s="400">
        <f ca="1" t="shared" si="154"/>
        <v>0</v>
      </c>
      <c r="X526" s="400" t="e">
        <f ca="1" t="shared" si="155"/>
        <v>#VALUE!</v>
      </c>
    </row>
    <row r="527" spans="1:24">
      <c r="A527" s="402"/>
      <c r="B527" s="403"/>
      <c r="C527" s="404" t="str">
        <f>IF($B527="","",IFERROR(VLOOKUP($B527,#REF!,2,0),IFERROR(VLOOKUP($B527,#REF!,2,0),"")))</f>
        <v/>
      </c>
      <c r="D527" s="405" t="str">
        <f>IF($B527="","",IFERROR(VLOOKUP($B527,#REF!,3,0),IFERROR(VLOOKUP($B527,#REF!,3,0),"")))</f>
        <v/>
      </c>
      <c r="E527" s="406"/>
      <c r="F527" s="407" t="str">
        <f>IF($B527="","",IFERROR(VLOOKUP($B527,#REF!,4,0),IFERROR(VLOOKUP($B527,#REF!,6,0),"")))</f>
        <v/>
      </c>
      <c r="G527" s="407" t="str">
        <f>IF($B527="","",IFERROR(VLOOKUP($B527,#REF!,5,0),IFERROR(VLOOKUP($B527,#REF!,7,0),"")))</f>
        <v/>
      </c>
      <c r="H527" s="407" t="str">
        <f t="shared" si="147"/>
        <v/>
      </c>
      <c r="I527" s="407" t="str">
        <f t="shared" si="149"/>
        <v/>
      </c>
      <c r="J527" s="407" t="str">
        <f t="shared" si="150"/>
        <v/>
      </c>
      <c r="K527" s="407" t="str">
        <f t="shared" si="145"/>
        <v/>
      </c>
      <c r="L527" s="407"/>
      <c r="N527" s="366"/>
      <c r="O527" s="367" t="str">
        <f t="shared" si="151"/>
        <v/>
      </c>
      <c r="P527" s="366"/>
      <c r="Q527" s="395" t="str">
        <f t="shared" si="152"/>
        <v/>
      </c>
      <c r="R527" s="366"/>
      <c r="S527" s="396" t="str">
        <f t="shared" si="153"/>
        <v/>
      </c>
      <c r="T527" s="397">
        <f ca="1">SUMIF($N$8:S$9,"QUANT.",N527:S527)</f>
        <v>0</v>
      </c>
      <c r="U527" s="398">
        <f ca="1" t="shared" si="146"/>
        <v>0</v>
      </c>
      <c r="V527" s="399" t="str">
        <f ca="1" t="shared" si="148"/>
        <v/>
      </c>
      <c r="W527" s="400">
        <f ca="1" t="shared" si="154"/>
        <v>0</v>
      </c>
      <c r="X527" s="400" t="e">
        <f ca="1" t="shared" si="155"/>
        <v>#VALUE!</v>
      </c>
    </row>
    <row r="528" spans="1:24">
      <c r="A528" s="402"/>
      <c r="B528" s="403"/>
      <c r="C528" s="404" t="str">
        <f>IF($B528="","",IFERROR(VLOOKUP($B528,#REF!,2,0),IFERROR(VLOOKUP($B528,#REF!,2,0),"")))</f>
        <v/>
      </c>
      <c r="D528" s="405" t="str">
        <f>IF($B528="","",IFERROR(VLOOKUP($B528,#REF!,3,0),IFERROR(VLOOKUP($B528,#REF!,3,0),"")))</f>
        <v/>
      </c>
      <c r="E528" s="406"/>
      <c r="F528" s="407" t="str">
        <f>IF($B528="","",IFERROR(VLOOKUP($B528,#REF!,4,0),IFERROR(VLOOKUP($B528,#REF!,6,0),"")))</f>
        <v/>
      </c>
      <c r="G528" s="407" t="str">
        <f>IF($B528="","",IFERROR(VLOOKUP($B528,#REF!,5,0),IFERROR(VLOOKUP($B528,#REF!,7,0),"")))</f>
        <v/>
      </c>
      <c r="H528" s="407" t="str">
        <f t="shared" si="147"/>
        <v/>
      </c>
      <c r="I528" s="407" t="str">
        <f t="shared" si="149"/>
        <v/>
      </c>
      <c r="J528" s="407" t="str">
        <f t="shared" si="150"/>
        <v/>
      </c>
      <c r="K528" s="407" t="str">
        <f t="shared" si="145"/>
        <v/>
      </c>
      <c r="L528" s="407"/>
      <c r="N528" s="366"/>
      <c r="O528" s="367" t="str">
        <f t="shared" si="151"/>
        <v/>
      </c>
      <c r="P528" s="366"/>
      <c r="Q528" s="395" t="str">
        <f t="shared" si="152"/>
        <v/>
      </c>
      <c r="R528" s="366"/>
      <c r="S528" s="396" t="str">
        <f t="shared" si="153"/>
        <v/>
      </c>
      <c r="T528" s="397">
        <f ca="1">SUMIF($N$8:S$9,"QUANT.",N528:S528)</f>
        <v>0</v>
      </c>
      <c r="U528" s="398">
        <f ca="1" t="shared" si="146"/>
        <v>0</v>
      </c>
      <c r="V528" s="399" t="str">
        <f ca="1" t="shared" si="148"/>
        <v/>
      </c>
      <c r="W528" s="400">
        <f ca="1" t="shared" si="154"/>
        <v>0</v>
      </c>
      <c r="X528" s="400" t="e">
        <f ca="1" t="shared" si="155"/>
        <v>#VALUE!</v>
      </c>
    </row>
    <row r="529" spans="1:24">
      <c r="A529" s="402"/>
      <c r="B529" s="403"/>
      <c r="C529" s="404" t="str">
        <f>IF($B529="","",IFERROR(VLOOKUP($B529,#REF!,2,0),IFERROR(VLOOKUP($B529,#REF!,2,0),"")))</f>
        <v/>
      </c>
      <c r="D529" s="405" t="str">
        <f>IF($B529="","",IFERROR(VLOOKUP($B529,#REF!,3,0),IFERROR(VLOOKUP($B529,#REF!,3,0),"")))</f>
        <v/>
      </c>
      <c r="E529" s="406"/>
      <c r="F529" s="407" t="str">
        <f>IF($B529="","",IFERROR(VLOOKUP($B529,#REF!,4,0),IFERROR(VLOOKUP($B529,#REF!,6,0),"")))</f>
        <v/>
      </c>
      <c r="G529" s="407" t="str">
        <f>IF($B529="","",IFERROR(VLOOKUP($B529,#REF!,5,0),IFERROR(VLOOKUP($B529,#REF!,7,0),"")))</f>
        <v/>
      </c>
      <c r="H529" s="407" t="str">
        <f t="shared" si="147"/>
        <v/>
      </c>
      <c r="I529" s="407" t="str">
        <f t="shared" si="149"/>
        <v/>
      </c>
      <c r="J529" s="407" t="str">
        <f t="shared" si="150"/>
        <v/>
      </c>
      <c r="K529" s="407" t="str">
        <f t="shared" si="145"/>
        <v/>
      </c>
      <c r="L529" s="407"/>
      <c r="N529" s="366"/>
      <c r="O529" s="367" t="str">
        <f t="shared" si="151"/>
        <v/>
      </c>
      <c r="P529" s="366"/>
      <c r="Q529" s="395" t="str">
        <f t="shared" si="152"/>
        <v/>
      </c>
      <c r="R529" s="366"/>
      <c r="S529" s="396" t="str">
        <f t="shared" si="153"/>
        <v/>
      </c>
      <c r="T529" s="397">
        <f ca="1">SUMIF($N$8:S$9,"QUANT.",N529:S529)</f>
        <v>0</v>
      </c>
      <c r="U529" s="398">
        <f ca="1" t="shared" si="146"/>
        <v>0</v>
      </c>
      <c r="V529" s="399" t="str">
        <f ca="1" t="shared" si="148"/>
        <v/>
      </c>
      <c r="W529" s="400">
        <f ca="1" t="shared" si="154"/>
        <v>0</v>
      </c>
      <c r="X529" s="400" t="e">
        <f ca="1" t="shared" si="155"/>
        <v>#VALUE!</v>
      </c>
    </row>
    <row r="530" spans="1:24">
      <c r="A530" s="402"/>
      <c r="B530" s="403"/>
      <c r="C530" s="404" t="str">
        <f>IF($B530="","",IFERROR(VLOOKUP($B530,#REF!,2,0),IFERROR(VLOOKUP($B530,#REF!,2,0),"")))</f>
        <v/>
      </c>
      <c r="D530" s="405" t="str">
        <f>IF($B530="","",IFERROR(VLOOKUP($B530,#REF!,3,0),IFERROR(VLOOKUP($B530,#REF!,3,0),"")))</f>
        <v/>
      </c>
      <c r="E530" s="406"/>
      <c r="F530" s="407" t="str">
        <f>IF($B530="","",IFERROR(VLOOKUP($B530,#REF!,4,0),IFERROR(VLOOKUP($B530,#REF!,6,0),"")))</f>
        <v/>
      </c>
      <c r="G530" s="407" t="str">
        <f>IF($B530="","",IFERROR(VLOOKUP($B530,#REF!,5,0),IFERROR(VLOOKUP($B530,#REF!,7,0),"")))</f>
        <v/>
      </c>
      <c r="H530" s="407" t="str">
        <f t="shared" si="147"/>
        <v/>
      </c>
      <c r="I530" s="407" t="str">
        <f t="shared" si="149"/>
        <v/>
      </c>
      <c r="J530" s="407" t="str">
        <f t="shared" si="150"/>
        <v/>
      </c>
      <c r="K530" s="407" t="str">
        <f t="shared" si="145"/>
        <v/>
      </c>
      <c r="L530" s="407"/>
      <c r="N530" s="366"/>
      <c r="O530" s="367" t="str">
        <f t="shared" si="151"/>
        <v/>
      </c>
      <c r="P530" s="366"/>
      <c r="Q530" s="395" t="str">
        <f t="shared" si="152"/>
        <v/>
      </c>
      <c r="R530" s="366"/>
      <c r="S530" s="396" t="str">
        <f t="shared" si="153"/>
        <v/>
      </c>
      <c r="T530" s="397">
        <f ca="1">SUMIF($N$8:S$9,"QUANT.",N530:S530)</f>
        <v>0</v>
      </c>
      <c r="U530" s="398">
        <f ca="1" t="shared" si="146"/>
        <v>0</v>
      </c>
      <c r="V530" s="399" t="str">
        <f ca="1" t="shared" si="148"/>
        <v/>
      </c>
      <c r="W530" s="400">
        <f ca="1" t="shared" si="154"/>
        <v>0</v>
      </c>
      <c r="X530" s="400" t="e">
        <f ca="1" t="shared" si="155"/>
        <v>#VALUE!</v>
      </c>
    </row>
    <row r="531" spans="1:24">
      <c r="A531" s="402"/>
      <c r="B531" s="403"/>
      <c r="C531" s="404" t="str">
        <f>IF($B531="","",IFERROR(VLOOKUP($B531,#REF!,2,0),IFERROR(VLOOKUP($B531,#REF!,2,0),"")))</f>
        <v/>
      </c>
      <c r="D531" s="405" t="str">
        <f>IF($B531="","",IFERROR(VLOOKUP($B531,#REF!,3,0),IFERROR(VLOOKUP($B531,#REF!,3,0),"")))</f>
        <v/>
      </c>
      <c r="E531" s="406"/>
      <c r="F531" s="407" t="str">
        <f>IF($B531="","",IFERROR(VLOOKUP($B531,#REF!,4,0),IFERROR(VLOOKUP($B531,#REF!,6,0),"")))</f>
        <v/>
      </c>
      <c r="G531" s="407" t="str">
        <f>IF($B531="","",IFERROR(VLOOKUP($B531,#REF!,5,0),IFERROR(VLOOKUP($B531,#REF!,7,0),"")))</f>
        <v/>
      </c>
      <c r="H531" s="407" t="str">
        <f t="shared" si="147"/>
        <v/>
      </c>
      <c r="I531" s="407" t="str">
        <f t="shared" si="149"/>
        <v/>
      </c>
      <c r="J531" s="407" t="str">
        <f t="shared" si="150"/>
        <v/>
      </c>
      <c r="K531" s="407" t="str">
        <f t="shared" si="145"/>
        <v/>
      </c>
      <c r="L531" s="407"/>
      <c r="N531" s="366"/>
      <c r="O531" s="367" t="str">
        <f t="shared" si="151"/>
        <v/>
      </c>
      <c r="P531" s="366"/>
      <c r="Q531" s="395" t="str">
        <f t="shared" si="152"/>
        <v/>
      </c>
      <c r="R531" s="366"/>
      <c r="S531" s="396" t="str">
        <f t="shared" si="153"/>
        <v/>
      </c>
      <c r="T531" s="397">
        <f ca="1">SUMIF($N$8:S$9,"QUANT.",N531:S531)</f>
        <v>0</v>
      </c>
      <c r="U531" s="398">
        <f ca="1" t="shared" si="146"/>
        <v>0</v>
      </c>
      <c r="V531" s="399" t="str">
        <f ca="1" t="shared" si="148"/>
        <v/>
      </c>
      <c r="W531" s="400">
        <f ca="1" t="shared" si="154"/>
        <v>0</v>
      </c>
      <c r="X531" s="400" t="e">
        <f ca="1" t="shared" si="155"/>
        <v>#VALUE!</v>
      </c>
    </row>
    <row r="532" spans="1:24">
      <c r="A532" s="402"/>
      <c r="B532" s="403"/>
      <c r="C532" s="404" t="str">
        <f>IF($B532="","",IFERROR(VLOOKUP($B532,#REF!,2,0),IFERROR(VLOOKUP($B532,#REF!,2,0),"")))</f>
        <v/>
      </c>
      <c r="D532" s="405" t="str">
        <f>IF($B532="","",IFERROR(VLOOKUP($B532,#REF!,3,0),IFERROR(VLOOKUP($B532,#REF!,3,0),"")))</f>
        <v/>
      </c>
      <c r="E532" s="406"/>
      <c r="F532" s="407" t="str">
        <f>IF($B532="","",IFERROR(VLOOKUP($B532,#REF!,4,0),IFERROR(VLOOKUP($B532,#REF!,6,0),"")))</f>
        <v/>
      </c>
      <c r="G532" s="407" t="str">
        <f>IF($B532="","",IFERROR(VLOOKUP($B532,#REF!,5,0),IFERROR(VLOOKUP($B532,#REF!,7,0),"")))</f>
        <v/>
      </c>
      <c r="H532" s="407" t="str">
        <f t="shared" si="147"/>
        <v/>
      </c>
      <c r="I532" s="407" t="str">
        <f t="shared" si="149"/>
        <v/>
      </c>
      <c r="J532" s="407" t="str">
        <f t="shared" si="150"/>
        <v/>
      </c>
      <c r="K532" s="407" t="str">
        <f t="shared" si="145"/>
        <v/>
      </c>
      <c r="L532" s="407"/>
      <c r="N532" s="366"/>
      <c r="O532" s="367" t="str">
        <f t="shared" si="151"/>
        <v/>
      </c>
      <c r="P532" s="366"/>
      <c r="Q532" s="395" t="str">
        <f t="shared" si="152"/>
        <v/>
      </c>
      <c r="R532" s="366"/>
      <c r="S532" s="396" t="str">
        <f t="shared" si="153"/>
        <v/>
      </c>
      <c r="T532" s="397">
        <f ca="1">SUMIF($N$8:S$9,"QUANT.",N532:S532)</f>
        <v>0</v>
      </c>
      <c r="U532" s="398">
        <f ca="1" t="shared" si="146"/>
        <v>0</v>
      </c>
      <c r="V532" s="399" t="str">
        <f ca="1" t="shared" si="148"/>
        <v/>
      </c>
      <c r="W532" s="400">
        <f ca="1" t="shared" si="154"/>
        <v>0</v>
      </c>
      <c r="X532" s="400" t="e">
        <f ca="1" t="shared" si="155"/>
        <v>#VALUE!</v>
      </c>
    </row>
    <row r="533" spans="1:24">
      <c r="A533" s="402"/>
      <c r="B533" s="403"/>
      <c r="C533" s="404" t="str">
        <f>IF($B533="","",IFERROR(VLOOKUP($B533,#REF!,2,0),IFERROR(VLOOKUP($B533,#REF!,2,0),"")))</f>
        <v/>
      </c>
      <c r="D533" s="405" t="str">
        <f>IF($B533="","",IFERROR(VLOOKUP($B533,#REF!,3,0),IFERROR(VLOOKUP($B533,#REF!,3,0),"")))</f>
        <v/>
      </c>
      <c r="E533" s="406"/>
      <c r="F533" s="407" t="str">
        <f>IF($B533="","",IFERROR(VLOOKUP($B533,#REF!,4,0),IFERROR(VLOOKUP($B533,#REF!,6,0),"")))</f>
        <v/>
      </c>
      <c r="G533" s="407" t="str">
        <f>IF($B533="","",IFERROR(VLOOKUP($B533,#REF!,5,0),IFERROR(VLOOKUP($B533,#REF!,7,0),"")))</f>
        <v/>
      </c>
      <c r="H533" s="407" t="str">
        <f t="shared" si="147"/>
        <v/>
      </c>
      <c r="I533" s="407" t="str">
        <f t="shared" si="149"/>
        <v/>
      </c>
      <c r="J533" s="407" t="str">
        <f t="shared" si="150"/>
        <v/>
      </c>
      <c r="K533" s="407" t="str">
        <f t="shared" si="145"/>
        <v/>
      </c>
      <c r="L533" s="407"/>
      <c r="N533" s="366"/>
      <c r="O533" s="367" t="str">
        <f t="shared" si="151"/>
        <v/>
      </c>
      <c r="P533" s="366"/>
      <c r="Q533" s="395" t="str">
        <f t="shared" si="152"/>
        <v/>
      </c>
      <c r="R533" s="366"/>
      <c r="S533" s="396" t="str">
        <f t="shared" si="153"/>
        <v/>
      </c>
      <c r="T533" s="397">
        <f ca="1">SUMIF($N$8:S$9,"QUANT.",N533:S533)</f>
        <v>0</v>
      </c>
      <c r="U533" s="398">
        <f ca="1" t="shared" si="146"/>
        <v>0</v>
      </c>
      <c r="V533" s="399" t="str">
        <f ca="1" t="shared" si="148"/>
        <v/>
      </c>
      <c r="W533" s="400">
        <f ca="1" t="shared" si="154"/>
        <v>0</v>
      </c>
      <c r="X533" s="400" t="e">
        <f ca="1" t="shared" si="155"/>
        <v>#VALUE!</v>
      </c>
    </row>
    <row r="534" spans="1:24">
      <c r="A534" s="402"/>
      <c r="B534" s="403"/>
      <c r="C534" s="404" t="str">
        <f>IF($B534="","",IFERROR(VLOOKUP($B534,#REF!,2,0),IFERROR(VLOOKUP($B534,#REF!,2,0),"")))</f>
        <v/>
      </c>
      <c r="D534" s="405" t="str">
        <f>IF($B534="","",IFERROR(VLOOKUP($B534,#REF!,3,0),IFERROR(VLOOKUP($B534,#REF!,3,0),"")))</f>
        <v/>
      </c>
      <c r="E534" s="406"/>
      <c r="F534" s="407" t="str">
        <f>IF($B534="","",IFERROR(VLOOKUP($B534,#REF!,4,0),IFERROR(VLOOKUP($B534,#REF!,6,0),"")))</f>
        <v/>
      </c>
      <c r="G534" s="407" t="str">
        <f>IF($B534="","",IFERROR(VLOOKUP($B534,#REF!,5,0),IFERROR(VLOOKUP($B534,#REF!,7,0),"")))</f>
        <v/>
      </c>
      <c r="H534" s="407" t="str">
        <f t="shared" si="147"/>
        <v/>
      </c>
      <c r="I534" s="407" t="str">
        <f t="shared" si="149"/>
        <v/>
      </c>
      <c r="J534" s="407" t="str">
        <f t="shared" si="150"/>
        <v/>
      </c>
      <c r="K534" s="407" t="str">
        <f t="shared" si="145"/>
        <v/>
      </c>
      <c r="L534" s="407"/>
      <c r="N534" s="366"/>
      <c r="O534" s="367" t="str">
        <f t="shared" si="151"/>
        <v/>
      </c>
      <c r="P534" s="366"/>
      <c r="Q534" s="395" t="str">
        <f t="shared" si="152"/>
        <v/>
      </c>
      <c r="R534" s="366"/>
      <c r="S534" s="396" t="str">
        <f t="shared" si="153"/>
        <v/>
      </c>
      <c r="T534" s="397">
        <f ca="1">SUMIF($N$8:S$9,"QUANT.",N534:S534)</f>
        <v>0</v>
      </c>
      <c r="U534" s="398">
        <f ca="1" t="shared" si="146"/>
        <v>0</v>
      </c>
      <c r="V534" s="399" t="str">
        <f ca="1" t="shared" si="148"/>
        <v/>
      </c>
      <c r="W534" s="400">
        <f ca="1" t="shared" si="154"/>
        <v>0</v>
      </c>
      <c r="X534" s="400" t="e">
        <f ca="1" t="shared" si="155"/>
        <v>#VALUE!</v>
      </c>
    </row>
    <row r="535" spans="1:24">
      <c r="A535" s="402"/>
      <c r="B535" s="403"/>
      <c r="C535" s="404" t="str">
        <f>IF($B535="","",IFERROR(VLOOKUP($B535,#REF!,2,0),IFERROR(VLOOKUP($B535,#REF!,2,0),"")))</f>
        <v/>
      </c>
      <c r="D535" s="405" t="str">
        <f>IF($B535="","",IFERROR(VLOOKUP($B535,#REF!,3,0),IFERROR(VLOOKUP($B535,#REF!,3,0),"")))</f>
        <v/>
      </c>
      <c r="E535" s="406"/>
      <c r="F535" s="407" t="str">
        <f>IF($B535="","",IFERROR(VLOOKUP($B535,#REF!,4,0),IFERROR(VLOOKUP($B535,#REF!,6,0),"")))</f>
        <v/>
      </c>
      <c r="G535" s="407" t="str">
        <f>IF($B535="","",IFERROR(VLOOKUP($B535,#REF!,5,0),IFERROR(VLOOKUP($B535,#REF!,7,0),"")))</f>
        <v/>
      </c>
      <c r="H535" s="407" t="str">
        <f t="shared" si="147"/>
        <v/>
      </c>
      <c r="I535" s="407" t="str">
        <f t="shared" si="149"/>
        <v/>
      </c>
      <c r="J535" s="407" t="str">
        <f t="shared" si="150"/>
        <v/>
      </c>
      <c r="K535" s="407" t="str">
        <f t="shared" si="145"/>
        <v/>
      </c>
      <c r="L535" s="407"/>
      <c r="N535" s="366"/>
      <c r="O535" s="367" t="str">
        <f t="shared" si="151"/>
        <v/>
      </c>
      <c r="P535" s="366"/>
      <c r="Q535" s="395" t="str">
        <f t="shared" si="152"/>
        <v/>
      </c>
      <c r="R535" s="366"/>
      <c r="S535" s="396" t="str">
        <f t="shared" si="153"/>
        <v/>
      </c>
      <c r="T535" s="397">
        <f ca="1">SUMIF($N$8:S$9,"QUANT.",N535:S535)</f>
        <v>0</v>
      </c>
      <c r="U535" s="398">
        <f ca="1" t="shared" si="146"/>
        <v>0</v>
      </c>
      <c r="V535" s="399" t="str">
        <f ca="1" t="shared" si="148"/>
        <v/>
      </c>
      <c r="W535" s="400">
        <f ca="1" t="shared" si="154"/>
        <v>0</v>
      </c>
      <c r="X535" s="400" t="e">
        <f ca="1" t="shared" si="155"/>
        <v>#VALUE!</v>
      </c>
    </row>
    <row r="536" spans="1:24">
      <c r="A536" s="402"/>
      <c r="B536" s="403"/>
      <c r="C536" s="404" t="str">
        <f>IF($B536="","",IFERROR(VLOOKUP($B536,#REF!,2,0),IFERROR(VLOOKUP($B536,#REF!,2,0),"")))</f>
        <v/>
      </c>
      <c r="D536" s="405" t="str">
        <f>IF($B536="","",IFERROR(VLOOKUP($B536,#REF!,3,0),IFERROR(VLOOKUP($B536,#REF!,3,0),"")))</f>
        <v/>
      </c>
      <c r="E536" s="406"/>
      <c r="F536" s="407" t="str">
        <f>IF($B536="","",IFERROR(VLOOKUP($B536,#REF!,4,0),IFERROR(VLOOKUP($B536,#REF!,6,0),"")))</f>
        <v/>
      </c>
      <c r="G536" s="407" t="str">
        <f>IF($B536="","",IFERROR(VLOOKUP($B536,#REF!,5,0),IFERROR(VLOOKUP($B536,#REF!,7,0),"")))</f>
        <v/>
      </c>
      <c r="H536" s="407" t="str">
        <f t="shared" si="147"/>
        <v/>
      </c>
      <c r="I536" s="407" t="str">
        <f t="shared" si="149"/>
        <v/>
      </c>
      <c r="J536" s="407" t="str">
        <f t="shared" si="150"/>
        <v/>
      </c>
      <c r="K536" s="407" t="str">
        <f t="shared" ref="K536:K599" si="156">IF(E536="","",TRUNC((I536+J536),2))</f>
        <v/>
      </c>
      <c r="L536" s="407"/>
      <c r="N536" s="366"/>
      <c r="O536" s="367" t="str">
        <f t="shared" si="151"/>
        <v/>
      </c>
      <c r="P536" s="366"/>
      <c r="Q536" s="395" t="str">
        <f t="shared" si="152"/>
        <v/>
      </c>
      <c r="R536" s="366"/>
      <c r="S536" s="396" t="str">
        <f t="shared" si="153"/>
        <v/>
      </c>
      <c r="T536" s="397">
        <f ca="1">SUMIF($N$8:S$9,"QUANT.",N536:S536)</f>
        <v>0</v>
      </c>
      <c r="U536" s="398">
        <f ca="1" t="shared" si="146"/>
        <v>0</v>
      </c>
      <c r="V536" s="399" t="str">
        <f ca="1" t="shared" si="148"/>
        <v/>
      </c>
      <c r="W536" s="400">
        <f ca="1" t="shared" si="154"/>
        <v>0</v>
      </c>
      <c r="X536" s="400" t="e">
        <f ca="1" t="shared" si="155"/>
        <v>#VALUE!</v>
      </c>
    </row>
    <row r="537" spans="1:24">
      <c r="A537" s="402"/>
      <c r="B537" s="403"/>
      <c r="C537" s="404" t="str">
        <f>IF($B537="","",IFERROR(VLOOKUP($B537,#REF!,2,0),IFERROR(VLOOKUP($B537,#REF!,2,0),"")))</f>
        <v/>
      </c>
      <c r="D537" s="405" t="str">
        <f>IF($B537="","",IFERROR(VLOOKUP($B537,#REF!,3,0),IFERROR(VLOOKUP($B537,#REF!,3,0),"")))</f>
        <v/>
      </c>
      <c r="E537" s="406"/>
      <c r="F537" s="407" t="str">
        <f>IF($B537="","",IFERROR(VLOOKUP($B537,#REF!,4,0),IFERROR(VLOOKUP($B537,#REF!,6,0),"")))</f>
        <v/>
      </c>
      <c r="G537" s="407" t="str">
        <f>IF($B537="","",IFERROR(VLOOKUP($B537,#REF!,5,0),IFERROR(VLOOKUP($B537,#REF!,7,0),"")))</f>
        <v/>
      </c>
      <c r="H537" s="407" t="str">
        <f t="shared" si="147"/>
        <v/>
      </c>
      <c r="I537" s="407" t="str">
        <f t="shared" si="149"/>
        <v/>
      </c>
      <c r="J537" s="407" t="str">
        <f t="shared" si="150"/>
        <v/>
      </c>
      <c r="K537" s="407" t="str">
        <f t="shared" si="156"/>
        <v/>
      </c>
      <c r="L537" s="407"/>
      <c r="N537" s="366"/>
      <c r="O537" s="367" t="str">
        <f t="shared" si="151"/>
        <v/>
      </c>
      <c r="P537" s="366"/>
      <c r="Q537" s="395" t="str">
        <f t="shared" si="152"/>
        <v/>
      </c>
      <c r="R537" s="366"/>
      <c r="S537" s="396" t="str">
        <f t="shared" si="153"/>
        <v/>
      </c>
      <c r="T537" s="397">
        <f ca="1">SUMIF($N$8:S$9,"QUANT.",N537:S537)</f>
        <v>0</v>
      </c>
      <c r="U537" s="398">
        <f ca="1" t="shared" si="146"/>
        <v>0</v>
      </c>
      <c r="V537" s="399" t="str">
        <f ca="1" t="shared" si="148"/>
        <v/>
      </c>
      <c r="W537" s="400">
        <f ca="1" t="shared" si="154"/>
        <v>0</v>
      </c>
      <c r="X537" s="400" t="e">
        <f ca="1" t="shared" si="155"/>
        <v>#VALUE!</v>
      </c>
    </row>
    <row r="538" spans="1:24">
      <c r="A538" s="402"/>
      <c r="B538" s="403"/>
      <c r="C538" s="404" t="str">
        <f>IF($B538="","",IFERROR(VLOOKUP($B538,#REF!,2,0),IFERROR(VLOOKUP($B538,#REF!,2,0),"")))</f>
        <v/>
      </c>
      <c r="D538" s="405" t="str">
        <f>IF($B538="","",IFERROR(VLOOKUP($B538,#REF!,3,0),IFERROR(VLOOKUP($B538,#REF!,3,0),"")))</f>
        <v/>
      </c>
      <c r="E538" s="406"/>
      <c r="F538" s="407" t="str">
        <f>IF($B538="","",IFERROR(VLOOKUP($B538,#REF!,4,0),IFERROR(VLOOKUP($B538,#REF!,6,0),"")))</f>
        <v/>
      </c>
      <c r="G538" s="407" t="str">
        <f>IF($B538="","",IFERROR(VLOOKUP($B538,#REF!,5,0),IFERROR(VLOOKUP($B538,#REF!,7,0),"")))</f>
        <v/>
      </c>
      <c r="H538" s="407" t="str">
        <f t="shared" si="147"/>
        <v/>
      </c>
      <c r="I538" s="407" t="str">
        <f t="shared" si="149"/>
        <v/>
      </c>
      <c r="J538" s="407" t="str">
        <f t="shared" si="150"/>
        <v/>
      </c>
      <c r="K538" s="407" t="str">
        <f t="shared" si="156"/>
        <v/>
      </c>
      <c r="L538" s="407"/>
      <c r="N538" s="366"/>
      <c r="O538" s="367" t="str">
        <f t="shared" si="151"/>
        <v/>
      </c>
      <c r="P538" s="366"/>
      <c r="Q538" s="395" t="str">
        <f t="shared" si="152"/>
        <v/>
      </c>
      <c r="R538" s="366"/>
      <c r="S538" s="396" t="str">
        <f t="shared" si="153"/>
        <v/>
      </c>
      <c r="T538" s="397">
        <f ca="1">SUMIF($N$8:S$9,"QUANT.",N538:S538)</f>
        <v>0</v>
      </c>
      <c r="U538" s="398">
        <f ca="1" t="shared" si="146"/>
        <v>0</v>
      </c>
      <c r="V538" s="399" t="str">
        <f ca="1" t="shared" si="148"/>
        <v/>
      </c>
      <c r="W538" s="400">
        <f ca="1" t="shared" si="154"/>
        <v>0</v>
      </c>
      <c r="X538" s="400" t="e">
        <f ca="1" t="shared" si="155"/>
        <v>#VALUE!</v>
      </c>
    </row>
    <row r="539" spans="1:24">
      <c r="A539" s="402"/>
      <c r="B539" s="403"/>
      <c r="C539" s="404" t="str">
        <f>IF($B539="","",IFERROR(VLOOKUP($B539,#REF!,2,0),IFERROR(VLOOKUP($B539,#REF!,2,0),"")))</f>
        <v/>
      </c>
      <c r="D539" s="405" t="str">
        <f>IF($B539="","",IFERROR(VLOOKUP($B539,#REF!,3,0),IFERROR(VLOOKUP($B539,#REF!,3,0),"")))</f>
        <v/>
      </c>
      <c r="E539" s="406"/>
      <c r="F539" s="407" t="str">
        <f>IF($B539="","",IFERROR(VLOOKUP($B539,#REF!,4,0),IFERROR(VLOOKUP($B539,#REF!,6,0),"")))</f>
        <v/>
      </c>
      <c r="G539" s="407" t="str">
        <f>IF($B539="","",IFERROR(VLOOKUP($B539,#REF!,5,0),IFERROR(VLOOKUP($B539,#REF!,7,0),"")))</f>
        <v/>
      </c>
      <c r="H539" s="407" t="str">
        <f t="shared" si="147"/>
        <v/>
      </c>
      <c r="I539" s="407" t="str">
        <f t="shared" si="149"/>
        <v/>
      </c>
      <c r="J539" s="407" t="str">
        <f t="shared" si="150"/>
        <v/>
      </c>
      <c r="K539" s="407" t="str">
        <f t="shared" si="156"/>
        <v/>
      </c>
      <c r="L539" s="407"/>
      <c r="N539" s="366"/>
      <c r="O539" s="367" t="str">
        <f t="shared" si="151"/>
        <v/>
      </c>
      <c r="P539" s="366"/>
      <c r="Q539" s="395" t="str">
        <f t="shared" si="152"/>
        <v/>
      </c>
      <c r="R539" s="366"/>
      <c r="S539" s="396" t="str">
        <f t="shared" si="153"/>
        <v/>
      </c>
      <c r="T539" s="397">
        <f ca="1">SUMIF($N$8:S$9,"QUANT.",N539:S539)</f>
        <v>0</v>
      </c>
      <c r="U539" s="398">
        <f ca="1" t="shared" ref="U539:U602" si="157">SUMIF($N$8:$S$9,"CUSTO",N539:S539)</f>
        <v>0</v>
      </c>
      <c r="V539" s="399" t="str">
        <f ca="1" t="shared" si="148"/>
        <v/>
      </c>
      <c r="W539" s="400">
        <f ca="1" t="shared" si="154"/>
        <v>0</v>
      </c>
      <c r="X539" s="400" t="e">
        <f ca="1" t="shared" si="155"/>
        <v>#VALUE!</v>
      </c>
    </row>
    <row r="540" spans="1:24">
      <c r="A540" s="402"/>
      <c r="B540" s="403"/>
      <c r="C540" s="404" t="str">
        <f>IF($B540="","",IFERROR(VLOOKUP($B540,#REF!,2,0),IFERROR(VLOOKUP($B540,#REF!,2,0),"")))</f>
        <v/>
      </c>
      <c r="D540" s="405" t="str">
        <f>IF($B540="","",IFERROR(VLOOKUP($B540,#REF!,3,0),IFERROR(VLOOKUP($B540,#REF!,3,0),"")))</f>
        <v/>
      </c>
      <c r="E540" s="406"/>
      <c r="F540" s="407" t="str">
        <f>IF($B540="","",IFERROR(VLOOKUP($B540,#REF!,4,0),IFERROR(VLOOKUP($B540,#REF!,6,0),"")))</f>
        <v/>
      </c>
      <c r="G540" s="407" t="str">
        <f>IF($B540="","",IFERROR(VLOOKUP($B540,#REF!,5,0),IFERROR(VLOOKUP($B540,#REF!,7,0),"")))</f>
        <v/>
      </c>
      <c r="H540" s="407" t="str">
        <f t="shared" ref="H540:H603" si="158">IF(E540="","",F540+G540)</f>
        <v/>
      </c>
      <c r="I540" s="407" t="str">
        <f t="shared" si="149"/>
        <v/>
      </c>
      <c r="J540" s="407" t="str">
        <f t="shared" si="150"/>
        <v/>
      </c>
      <c r="K540" s="407" t="str">
        <f t="shared" si="156"/>
        <v/>
      </c>
      <c r="L540" s="407"/>
      <c r="N540" s="366"/>
      <c r="O540" s="367" t="str">
        <f t="shared" si="151"/>
        <v/>
      </c>
      <c r="P540" s="366"/>
      <c r="Q540" s="395" t="str">
        <f t="shared" si="152"/>
        <v/>
      </c>
      <c r="R540" s="366"/>
      <c r="S540" s="396" t="str">
        <f t="shared" si="153"/>
        <v/>
      </c>
      <c r="T540" s="397">
        <f ca="1">SUMIF($N$8:S$9,"QUANT.",N540:S540)</f>
        <v>0</v>
      </c>
      <c r="U540" s="398">
        <f ca="1" t="shared" si="157"/>
        <v>0</v>
      </c>
      <c r="V540" s="399" t="str">
        <f ca="1" t="shared" ref="V540:V603" si="159">IF(B540&lt;&gt;"",IF(U540=0,"MEDIR",IF(K540-U540=0,"OK",IF(K540-U540&gt;0,"MEDIR","ALERTA!"))),"")</f>
        <v/>
      </c>
      <c r="W540" s="400">
        <f ca="1" t="shared" si="154"/>
        <v>0</v>
      </c>
      <c r="X540" s="400" t="e">
        <f ca="1" t="shared" si="155"/>
        <v>#VALUE!</v>
      </c>
    </row>
    <row r="541" spans="1:24">
      <c r="A541" s="402"/>
      <c r="B541" s="403"/>
      <c r="C541" s="404" t="str">
        <f>IF($B541="","",IFERROR(VLOOKUP($B541,#REF!,2,0),IFERROR(VLOOKUP($B541,#REF!,2,0),"")))</f>
        <v/>
      </c>
      <c r="D541" s="405" t="str">
        <f>IF($B541="","",IFERROR(VLOOKUP($B541,#REF!,3,0),IFERROR(VLOOKUP($B541,#REF!,3,0),"")))</f>
        <v/>
      </c>
      <c r="E541" s="406"/>
      <c r="F541" s="407" t="str">
        <f>IF($B541="","",IFERROR(VLOOKUP($B541,#REF!,4,0),IFERROR(VLOOKUP($B541,#REF!,6,0),"")))</f>
        <v/>
      </c>
      <c r="G541" s="407" t="str">
        <f>IF($B541="","",IFERROR(VLOOKUP($B541,#REF!,5,0),IFERROR(VLOOKUP($B541,#REF!,7,0),"")))</f>
        <v/>
      </c>
      <c r="H541" s="407" t="str">
        <f t="shared" si="158"/>
        <v/>
      </c>
      <c r="I541" s="407" t="str">
        <f t="shared" ref="I541:I604" si="160">IF(E541="","",TRUNC((E541*F541),2))</f>
        <v/>
      </c>
      <c r="J541" s="407" t="str">
        <f t="shared" ref="J541:J604" si="161">IF(E541="","",TRUNC((E541*G541),2))</f>
        <v/>
      </c>
      <c r="K541" s="407" t="str">
        <f t="shared" si="156"/>
        <v/>
      </c>
      <c r="L541" s="407"/>
      <c r="N541" s="366"/>
      <c r="O541" s="367" t="str">
        <f t="shared" ref="O541:O604" si="162">IF(OR(N541="",$K541=""),"",(N541/$E541)*$K541)</f>
        <v/>
      </c>
      <c r="P541" s="366"/>
      <c r="Q541" s="395" t="str">
        <f t="shared" ref="Q541:Q604" si="163">IF(OR(P541="",$K541=""),"",(P541/$E541)*$K541)</f>
        <v/>
      </c>
      <c r="R541" s="366"/>
      <c r="S541" s="396" t="str">
        <f t="shared" ref="S541:S604" si="164">IF(OR(R541="",$K541=""),"",(R541/$E541)*$K541)</f>
        <v/>
      </c>
      <c r="T541" s="397">
        <f ca="1">SUMIF($N$8:S$9,"QUANT.",N541:S541)</f>
        <v>0</v>
      </c>
      <c r="U541" s="398">
        <f ca="1" t="shared" si="157"/>
        <v>0</v>
      </c>
      <c r="V541" s="399" t="str">
        <f ca="1" t="shared" si="159"/>
        <v/>
      </c>
      <c r="W541" s="400">
        <f ca="1" t="shared" ref="W541:W604" si="165">IF(T541="",0,E541-T541)</f>
        <v>0</v>
      </c>
      <c r="X541" s="400" t="e">
        <f ca="1" t="shared" ref="X541:X604" si="166">IF(U541="",0,K541-U541)</f>
        <v>#VALUE!</v>
      </c>
    </row>
    <row r="542" spans="1:24">
      <c r="A542" s="402"/>
      <c r="B542" s="403"/>
      <c r="C542" s="404" t="str">
        <f>IF($B542="","",IFERROR(VLOOKUP($B542,#REF!,2,0),IFERROR(VLOOKUP($B542,#REF!,2,0),"")))</f>
        <v/>
      </c>
      <c r="D542" s="405" t="str">
        <f>IF($B542="","",IFERROR(VLOOKUP($B542,#REF!,3,0),IFERROR(VLOOKUP($B542,#REF!,3,0),"")))</f>
        <v/>
      </c>
      <c r="E542" s="406"/>
      <c r="F542" s="407" t="str">
        <f>IF($B542="","",IFERROR(VLOOKUP($B542,#REF!,4,0),IFERROR(VLOOKUP($B542,#REF!,6,0),"")))</f>
        <v/>
      </c>
      <c r="G542" s="407" t="str">
        <f>IF($B542="","",IFERROR(VLOOKUP($B542,#REF!,5,0),IFERROR(VLOOKUP($B542,#REF!,7,0),"")))</f>
        <v/>
      </c>
      <c r="H542" s="407" t="str">
        <f t="shared" si="158"/>
        <v/>
      </c>
      <c r="I542" s="407" t="str">
        <f t="shared" si="160"/>
        <v/>
      </c>
      <c r="J542" s="407" t="str">
        <f t="shared" si="161"/>
        <v/>
      </c>
      <c r="K542" s="407" t="str">
        <f t="shared" si="156"/>
        <v/>
      </c>
      <c r="L542" s="407"/>
      <c r="N542" s="366"/>
      <c r="O542" s="367" t="str">
        <f t="shared" si="162"/>
        <v/>
      </c>
      <c r="P542" s="366"/>
      <c r="Q542" s="395" t="str">
        <f t="shared" si="163"/>
        <v/>
      </c>
      <c r="R542" s="366"/>
      <c r="S542" s="396" t="str">
        <f t="shared" si="164"/>
        <v/>
      </c>
      <c r="T542" s="397">
        <f ca="1">SUMIF($N$8:S$9,"QUANT.",N542:S542)</f>
        <v>0</v>
      </c>
      <c r="U542" s="398">
        <f ca="1" t="shared" si="157"/>
        <v>0</v>
      </c>
      <c r="V542" s="399" t="str">
        <f ca="1" t="shared" si="159"/>
        <v/>
      </c>
      <c r="W542" s="400">
        <f ca="1" t="shared" si="165"/>
        <v>0</v>
      </c>
      <c r="X542" s="400" t="e">
        <f ca="1" t="shared" si="166"/>
        <v>#VALUE!</v>
      </c>
    </row>
    <row r="543" spans="1:24">
      <c r="A543" s="402"/>
      <c r="B543" s="403"/>
      <c r="C543" s="404" t="str">
        <f>IF($B543="","",IFERROR(VLOOKUP($B543,#REF!,2,0),IFERROR(VLOOKUP($B543,#REF!,2,0),"")))</f>
        <v/>
      </c>
      <c r="D543" s="405" t="str">
        <f>IF($B543="","",IFERROR(VLOOKUP($B543,#REF!,3,0),IFERROR(VLOOKUP($B543,#REF!,3,0),"")))</f>
        <v/>
      </c>
      <c r="E543" s="406"/>
      <c r="F543" s="407" t="str">
        <f>IF($B543="","",IFERROR(VLOOKUP($B543,#REF!,4,0),IFERROR(VLOOKUP($B543,#REF!,6,0),"")))</f>
        <v/>
      </c>
      <c r="G543" s="407" t="str">
        <f>IF($B543="","",IFERROR(VLOOKUP($B543,#REF!,5,0),IFERROR(VLOOKUP($B543,#REF!,7,0),"")))</f>
        <v/>
      </c>
      <c r="H543" s="407" t="str">
        <f t="shared" si="158"/>
        <v/>
      </c>
      <c r="I543" s="407" t="str">
        <f t="shared" si="160"/>
        <v/>
      </c>
      <c r="J543" s="407" t="str">
        <f t="shared" si="161"/>
        <v/>
      </c>
      <c r="K543" s="407" t="str">
        <f t="shared" si="156"/>
        <v/>
      </c>
      <c r="L543" s="407"/>
      <c r="N543" s="366"/>
      <c r="O543" s="367" t="str">
        <f t="shared" si="162"/>
        <v/>
      </c>
      <c r="P543" s="366"/>
      <c r="Q543" s="395" t="str">
        <f t="shared" si="163"/>
        <v/>
      </c>
      <c r="R543" s="366"/>
      <c r="S543" s="396" t="str">
        <f t="shared" si="164"/>
        <v/>
      </c>
      <c r="T543" s="397">
        <f ca="1">SUMIF($N$8:S$9,"QUANT.",N543:S543)</f>
        <v>0</v>
      </c>
      <c r="U543" s="398">
        <f ca="1" t="shared" si="157"/>
        <v>0</v>
      </c>
      <c r="V543" s="399" t="str">
        <f ca="1" t="shared" si="159"/>
        <v/>
      </c>
      <c r="W543" s="400">
        <f ca="1" t="shared" si="165"/>
        <v>0</v>
      </c>
      <c r="X543" s="400" t="e">
        <f ca="1" t="shared" si="166"/>
        <v>#VALUE!</v>
      </c>
    </row>
    <row r="544" spans="1:24">
      <c r="A544" s="402"/>
      <c r="B544" s="403"/>
      <c r="C544" s="404" t="str">
        <f>IF($B544="","",IFERROR(VLOOKUP($B544,#REF!,2,0),IFERROR(VLOOKUP($B544,#REF!,2,0),"")))</f>
        <v/>
      </c>
      <c r="D544" s="405" t="str">
        <f>IF($B544="","",IFERROR(VLOOKUP($B544,#REF!,3,0),IFERROR(VLOOKUP($B544,#REF!,3,0),"")))</f>
        <v/>
      </c>
      <c r="E544" s="406"/>
      <c r="F544" s="407" t="str">
        <f>IF($B544="","",IFERROR(VLOOKUP($B544,#REF!,4,0),IFERROR(VLOOKUP($B544,#REF!,6,0),"")))</f>
        <v/>
      </c>
      <c r="G544" s="407" t="str">
        <f>IF($B544="","",IFERROR(VLOOKUP($B544,#REF!,5,0),IFERROR(VLOOKUP($B544,#REF!,7,0),"")))</f>
        <v/>
      </c>
      <c r="H544" s="407" t="str">
        <f t="shared" si="158"/>
        <v/>
      </c>
      <c r="I544" s="407" t="str">
        <f t="shared" si="160"/>
        <v/>
      </c>
      <c r="J544" s="407" t="str">
        <f t="shared" si="161"/>
        <v/>
      </c>
      <c r="K544" s="407" t="str">
        <f t="shared" si="156"/>
        <v/>
      </c>
      <c r="L544" s="407"/>
      <c r="N544" s="366"/>
      <c r="O544" s="367" t="str">
        <f t="shared" si="162"/>
        <v/>
      </c>
      <c r="P544" s="366"/>
      <c r="Q544" s="395" t="str">
        <f t="shared" si="163"/>
        <v/>
      </c>
      <c r="R544" s="366"/>
      <c r="S544" s="396" t="str">
        <f t="shared" si="164"/>
        <v/>
      </c>
      <c r="T544" s="397">
        <f ca="1">SUMIF($N$8:S$9,"QUANT.",N544:S544)</f>
        <v>0</v>
      </c>
      <c r="U544" s="398">
        <f ca="1" t="shared" si="157"/>
        <v>0</v>
      </c>
      <c r="V544" s="399" t="str">
        <f ca="1" t="shared" si="159"/>
        <v/>
      </c>
      <c r="W544" s="400">
        <f ca="1" t="shared" si="165"/>
        <v>0</v>
      </c>
      <c r="X544" s="400" t="e">
        <f ca="1" t="shared" si="166"/>
        <v>#VALUE!</v>
      </c>
    </row>
    <row r="545" spans="1:24">
      <c r="A545" s="402"/>
      <c r="B545" s="403"/>
      <c r="C545" s="404" t="str">
        <f>IF($B545="","",IFERROR(VLOOKUP($B545,#REF!,2,0),IFERROR(VLOOKUP($B545,#REF!,2,0),"")))</f>
        <v/>
      </c>
      <c r="D545" s="405" t="str">
        <f>IF($B545="","",IFERROR(VLOOKUP($B545,#REF!,3,0),IFERROR(VLOOKUP($B545,#REF!,3,0),"")))</f>
        <v/>
      </c>
      <c r="E545" s="406"/>
      <c r="F545" s="407" t="str">
        <f>IF($B545="","",IFERROR(VLOOKUP($B545,#REF!,4,0),IFERROR(VLOOKUP($B545,#REF!,6,0),"")))</f>
        <v/>
      </c>
      <c r="G545" s="407" t="str">
        <f>IF($B545="","",IFERROR(VLOOKUP($B545,#REF!,5,0),IFERROR(VLOOKUP($B545,#REF!,7,0),"")))</f>
        <v/>
      </c>
      <c r="H545" s="407" t="str">
        <f t="shared" si="158"/>
        <v/>
      </c>
      <c r="I545" s="407" t="str">
        <f t="shared" si="160"/>
        <v/>
      </c>
      <c r="J545" s="407" t="str">
        <f t="shared" si="161"/>
        <v/>
      </c>
      <c r="K545" s="407" t="str">
        <f t="shared" si="156"/>
        <v/>
      </c>
      <c r="L545" s="407"/>
      <c r="N545" s="366"/>
      <c r="O545" s="367" t="str">
        <f t="shared" si="162"/>
        <v/>
      </c>
      <c r="P545" s="366"/>
      <c r="Q545" s="395" t="str">
        <f t="shared" si="163"/>
        <v/>
      </c>
      <c r="R545" s="366"/>
      <c r="S545" s="396" t="str">
        <f t="shared" si="164"/>
        <v/>
      </c>
      <c r="T545" s="397">
        <f ca="1">SUMIF($N$8:S$9,"QUANT.",N545:S545)</f>
        <v>0</v>
      </c>
      <c r="U545" s="398">
        <f ca="1" t="shared" si="157"/>
        <v>0</v>
      </c>
      <c r="V545" s="399" t="str">
        <f ca="1" t="shared" si="159"/>
        <v/>
      </c>
      <c r="W545" s="400">
        <f ca="1" t="shared" si="165"/>
        <v>0</v>
      </c>
      <c r="X545" s="400" t="e">
        <f ca="1" t="shared" si="166"/>
        <v>#VALUE!</v>
      </c>
    </row>
    <row r="546" spans="1:24">
      <c r="A546" s="402"/>
      <c r="B546" s="403"/>
      <c r="C546" s="404" t="str">
        <f>IF($B546="","",IFERROR(VLOOKUP($B546,#REF!,2,0),IFERROR(VLOOKUP($B546,#REF!,2,0),"")))</f>
        <v/>
      </c>
      <c r="D546" s="405" t="str">
        <f>IF($B546="","",IFERROR(VLOOKUP($B546,#REF!,3,0),IFERROR(VLOOKUP($B546,#REF!,3,0),"")))</f>
        <v/>
      </c>
      <c r="E546" s="406"/>
      <c r="F546" s="407" t="str">
        <f>IF($B546="","",IFERROR(VLOOKUP($B546,#REF!,4,0),IFERROR(VLOOKUP($B546,#REF!,6,0),"")))</f>
        <v/>
      </c>
      <c r="G546" s="407" t="str">
        <f>IF($B546="","",IFERROR(VLOOKUP($B546,#REF!,5,0),IFERROR(VLOOKUP($B546,#REF!,7,0),"")))</f>
        <v/>
      </c>
      <c r="H546" s="407" t="str">
        <f t="shared" si="158"/>
        <v/>
      </c>
      <c r="I546" s="407" t="str">
        <f t="shared" si="160"/>
        <v/>
      </c>
      <c r="J546" s="407" t="str">
        <f t="shared" si="161"/>
        <v/>
      </c>
      <c r="K546" s="407" t="str">
        <f t="shared" si="156"/>
        <v/>
      </c>
      <c r="L546" s="407"/>
      <c r="N546" s="366"/>
      <c r="O546" s="367" t="str">
        <f t="shared" si="162"/>
        <v/>
      </c>
      <c r="P546" s="366"/>
      <c r="Q546" s="395" t="str">
        <f t="shared" si="163"/>
        <v/>
      </c>
      <c r="R546" s="366"/>
      <c r="S546" s="396" t="str">
        <f t="shared" si="164"/>
        <v/>
      </c>
      <c r="T546" s="397">
        <f ca="1">SUMIF($N$8:S$9,"QUANT.",N546:S546)</f>
        <v>0</v>
      </c>
      <c r="U546" s="398">
        <f ca="1" t="shared" si="157"/>
        <v>0</v>
      </c>
      <c r="V546" s="399" t="str">
        <f ca="1" t="shared" si="159"/>
        <v/>
      </c>
      <c r="W546" s="400">
        <f ca="1" t="shared" si="165"/>
        <v>0</v>
      </c>
      <c r="X546" s="400" t="e">
        <f ca="1" t="shared" si="166"/>
        <v>#VALUE!</v>
      </c>
    </row>
    <row r="547" spans="1:24">
      <c r="A547" s="402"/>
      <c r="B547" s="403"/>
      <c r="C547" s="404" t="str">
        <f>IF($B547="","",IFERROR(VLOOKUP($B547,#REF!,2,0),IFERROR(VLOOKUP($B547,#REF!,2,0),"")))</f>
        <v/>
      </c>
      <c r="D547" s="405" t="str">
        <f>IF($B547="","",IFERROR(VLOOKUP($B547,#REF!,3,0),IFERROR(VLOOKUP($B547,#REF!,3,0),"")))</f>
        <v/>
      </c>
      <c r="E547" s="406"/>
      <c r="F547" s="407" t="str">
        <f>IF($B547="","",IFERROR(VLOOKUP($B547,#REF!,4,0),IFERROR(VLOOKUP($B547,#REF!,6,0),"")))</f>
        <v/>
      </c>
      <c r="G547" s="407" t="str">
        <f>IF($B547="","",IFERROR(VLOOKUP($B547,#REF!,5,0),IFERROR(VLOOKUP($B547,#REF!,7,0),"")))</f>
        <v/>
      </c>
      <c r="H547" s="407" t="str">
        <f t="shared" si="158"/>
        <v/>
      </c>
      <c r="I547" s="407" t="str">
        <f t="shared" si="160"/>
        <v/>
      </c>
      <c r="J547" s="407" t="str">
        <f t="shared" si="161"/>
        <v/>
      </c>
      <c r="K547" s="407" t="str">
        <f t="shared" si="156"/>
        <v/>
      </c>
      <c r="L547" s="407"/>
      <c r="N547" s="366"/>
      <c r="O547" s="367" t="str">
        <f t="shared" si="162"/>
        <v/>
      </c>
      <c r="P547" s="366"/>
      <c r="Q547" s="395" t="str">
        <f t="shared" si="163"/>
        <v/>
      </c>
      <c r="R547" s="366"/>
      <c r="S547" s="396" t="str">
        <f t="shared" si="164"/>
        <v/>
      </c>
      <c r="T547" s="397">
        <f ca="1">SUMIF($N$8:S$9,"QUANT.",N547:S547)</f>
        <v>0</v>
      </c>
      <c r="U547" s="398">
        <f ca="1" t="shared" si="157"/>
        <v>0</v>
      </c>
      <c r="V547" s="399" t="str">
        <f ca="1" t="shared" si="159"/>
        <v/>
      </c>
      <c r="W547" s="400">
        <f ca="1" t="shared" si="165"/>
        <v>0</v>
      </c>
      <c r="X547" s="400" t="e">
        <f ca="1" t="shared" si="166"/>
        <v>#VALUE!</v>
      </c>
    </row>
    <row r="548" spans="1:24">
      <c r="A548" s="402"/>
      <c r="B548" s="403"/>
      <c r="C548" s="404" t="str">
        <f>IF($B548="","",IFERROR(VLOOKUP($B548,#REF!,2,0),IFERROR(VLOOKUP($B548,#REF!,2,0),"")))</f>
        <v/>
      </c>
      <c r="D548" s="405" t="str">
        <f>IF($B548="","",IFERROR(VLOOKUP($B548,#REF!,3,0),IFERROR(VLOOKUP($B548,#REF!,3,0),"")))</f>
        <v/>
      </c>
      <c r="E548" s="406"/>
      <c r="F548" s="407" t="str">
        <f>IF($B548="","",IFERROR(VLOOKUP($B548,#REF!,4,0),IFERROR(VLOOKUP($B548,#REF!,6,0),"")))</f>
        <v/>
      </c>
      <c r="G548" s="407" t="str">
        <f>IF($B548="","",IFERROR(VLOOKUP($B548,#REF!,5,0),IFERROR(VLOOKUP($B548,#REF!,7,0),"")))</f>
        <v/>
      </c>
      <c r="H548" s="407" t="str">
        <f t="shared" si="158"/>
        <v/>
      </c>
      <c r="I548" s="407" t="str">
        <f t="shared" si="160"/>
        <v/>
      </c>
      <c r="J548" s="407" t="str">
        <f t="shared" si="161"/>
        <v/>
      </c>
      <c r="K548" s="407" t="str">
        <f t="shared" si="156"/>
        <v/>
      </c>
      <c r="L548" s="407"/>
      <c r="N548" s="366"/>
      <c r="O548" s="367" t="str">
        <f t="shared" si="162"/>
        <v/>
      </c>
      <c r="P548" s="366"/>
      <c r="Q548" s="395" t="str">
        <f t="shared" si="163"/>
        <v/>
      </c>
      <c r="R548" s="366"/>
      <c r="S548" s="396" t="str">
        <f t="shared" si="164"/>
        <v/>
      </c>
      <c r="T548" s="397">
        <f ca="1">SUMIF($N$8:S$9,"QUANT.",N548:S548)</f>
        <v>0</v>
      </c>
      <c r="U548" s="398">
        <f ca="1" t="shared" si="157"/>
        <v>0</v>
      </c>
      <c r="V548" s="399" t="str">
        <f ca="1" t="shared" si="159"/>
        <v/>
      </c>
      <c r="W548" s="400">
        <f ca="1" t="shared" si="165"/>
        <v>0</v>
      </c>
      <c r="X548" s="400" t="e">
        <f ca="1" t="shared" si="166"/>
        <v>#VALUE!</v>
      </c>
    </row>
    <row r="549" spans="1:24">
      <c r="A549" s="402"/>
      <c r="B549" s="403"/>
      <c r="C549" s="404" t="str">
        <f>IF($B549="","",IFERROR(VLOOKUP($B549,#REF!,2,0),IFERROR(VLOOKUP($B549,#REF!,2,0),"")))</f>
        <v/>
      </c>
      <c r="D549" s="405" t="str">
        <f>IF($B549="","",IFERROR(VLOOKUP($B549,#REF!,3,0),IFERROR(VLOOKUP($B549,#REF!,3,0),"")))</f>
        <v/>
      </c>
      <c r="E549" s="406"/>
      <c r="F549" s="407" t="str">
        <f>IF($B549="","",IFERROR(VLOOKUP($B549,#REF!,4,0),IFERROR(VLOOKUP($B549,#REF!,6,0),"")))</f>
        <v/>
      </c>
      <c r="G549" s="407" t="str">
        <f>IF($B549="","",IFERROR(VLOOKUP($B549,#REF!,5,0),IFERROR(VLOOKUP($B549,#REF!,7,0),"")))</f>
        <v/>
      </c>
      <c r="H549" s="407" t="str">
        <f t="shared" si="158"/>
        <v/>
      </c>
      <c r="I549" s="407" t="str">
        <f t="shared" si="160"/>
        <v/>
      </c>
      <c r="J549" s="407" t="str">
        <f t="shared" si="161"/>
        <v/>
      </c>
      <c r="K549" s="407" t="str">
        <f t="shared" si="156"/>
        <v/>
      </c>
      <c r="L549" s="407"/>
      <c r="N549" s="366"/>
      <c r="O549" s="367" t="str">
        <f t="shared" si="162"/>
        <v/>
      </c>
      <c r="P549" s="366"/>
      <c r="Q549" s="395" t="str">
        <f t="shared" si="163"/>
        <v/>
      </c>
      <c r="R549" s="366"/>
      <c r="S549" s="396" t="str">
        <f t="shared" si="164"/>
        <v/>
      </c>
      <c r="T549" s="397">
        <f ca="1">SUMIF($N$8:S$9,"QUANT.",N549:S549)</f>
        <v>0</v>
      </c>
      <c r="U549" s="398">
        <f ca="1" t="shared" si="157"/>
        <v>0</v>
      </c>
      <c r="V549" s="399" t="str">
        <f ca="1" t="shared" si="159"/>
        <v/>
      </c>
      <c r="W549" s="400">
        <f ca="1" t="shared" si="165"/>
        <v>0</v>
      </c>
      <c r="X549" s="400" t="e">
        <f ca="1" t="shared" si="166"/>
        <v>#VALUE!</v>
      </c>
    </row>
    <row r="550" spans="1:24">
      <c r="A550" s="402"/>
      <c r="B550" s="403"/>
      <c r="C550" s="404" t="str">
        <f>IF($B550="","",IFERROR(VLOOKUP($B550,#REF!,2,0),IFERROR(VLOOKUP($B550,#REF!,2,0),"")))</f>
        <v/>
      </c>
      <c r="D550" s="405" t="str">
        <f>IF($B550="","",IFERROR(VLOOKUP($B550,#REF!,3,0),IFERROR(VLOOKUP($B550,#REF!,3,0),"")))</f>
        <v/>
      </c>
      <c r="E550" s="406"/>
      <c r="F550" s="407" t="str">
        <f>IF($B550="","",IFERROR(VLOOKUP($B550,#REF!,4,0),IFERROR(VLOOKUP($B550,#REF!,6,0),"")))</f>
        <v/>
      </c>
      <c r="G550" s="407" t="str">
        <f>IF($B550="","",IFERROR(VLOOKUP($B550,#REF!,5,0),IFERROR(VLOOKUP($B550,#REF!,7,0),"")))</f>
        <v/>
      </c>
      <c r="H550" s="407" t="str">
        <f t="shared" si="158"/>
        <v/>
      </c>
      <c r="I550" s="407" t="str">
        <f t="shared" si="160"/>
        <v/>
      </c>
      <c r="J550" s="407" t="str">
        <f t="shared" si="161"/>
        <v/>
      </c>
      <c r="K550" s="407" t="str">
        <f t="shared" si="156"/>
        <v/>
      </c>
      <c r="L550" s="407"/>
      <c r="N550" s="366"/>
      <c r="O550" s="367" t="str">
        <f t="shared" si="162"/>
        <v/>
      </c>
      <c r="P550" s="366"/>
      <c r="Q550" s="395" t="str">
        <f t="shared" si="163"/>
        <v/>
      </c>
      <c r="R550" s="366"/>
      <c r="S550" s="396" t="str">
        <f t="shared" si="164"/>
        <v/>
      </c>
      <c r="T550" s="397">
        <f ca="1">SUMIF($N$8:S$9,"QUANT.",N550:S550)</f>
        <v>0</v>
      </c>
      <c r="U550" s="398">
        <f ca="1" t="shared" si="157"/>
        <v>0</v>
      </c>
      <c r="V550" s="399" t="str">
        <f ca="1" t="shared" si="159"/>
        <v/>
      </c>
      <c r="W550" s="400">
        <f ca="1" t="shared" si="165"/>
        <v>0</v>
      </c>
      <c r="X550" s="400" t="e">
        <f ca="1" t="shared" si="166"/>
        <v>#VALUE!</v>
      </c>
    </row>
    <row r="551" spans="1:24">
      <c r="A551" s="402"/>
      <c r="B551" s="403"/>
      <c r="C551" s="404" t="str">
        <f>IF($B551="","",IFERROR(VLOOKUP($B551,#REF!,2,0),IFERROR(VLOOKUP($B551,#REF!,2,0),"")))</f>
        <v/>
      </c>
      <c r="D551" s="405" t="str">
        <f>IF($B551="","",IFERROR(VLOOKUP($B551,#REF!,3,0),IFERROR(VLOOKUP($B551,#REF!,3,0),"")))</f>
        <v/>
      </c>
      <c r="E551" s="406"/>
      <c r="F551" s="407" t="str">
        <f>IF($B551="","",IFERROR(VLOOKUP($B551,#REF!,4,0),IFERROR(VLOOKUP($B551,#REF!,6,0),"")))</f>
        <v/>
      </c>
      <c r="G551" s="407" t="str">
        <f>IF($B551="","",IFERROR(VLOOKUP($B551,#REF!,5,0),IFERROR(VLOOKUP($B551,#REF!,7,0),"")))</f>
        <v/>
      </c>
      <c r="H551" s="407" t="str">
        <f t="shared" si="158"/>
        <v/>
      </c>
      <c r="I551" s="407" t="str">
        <f t="shared" si="160"/>
        <v/>
      </c>
      <c r="J551" s="407" t="str">
        <f t="shared" si="161"/>
        <v/>
      </c>
      <c r="K551" s="407" t="str">
        <f t="shared" si="156"/>
        <v/>
      </c>
      <c r="L551" s="407"/>
      <c r="N551" s="366"/>
      <c r="O551" s="367" t="str">
        <f t="shared" si="162"/>
        <v/>
      </c>
      <c r="P551" s="366"/>
      <c r="Q551" s="395" t="str">
        <f t="shared" si="163"/>
        <v/>
      </c>
      <c r="R551" s="366"/>
      <c r="S551" s="396" t="str">
        <f t="shared" si="164"/>
        <v/>
      </c>
      <c r="T551" s="397">
        <f ca="1">SUMIF($N$8:S$9,"QUANT.",N551:S551)</f>
        <v>0</v>
      </c>
      <c r="U551" s="398">
        <f ca="1" t="shared" si="157"/>
        <v>0</v>
      </c>
      <c r="V551" s="399" t="str">
        <f ca="1" t="shared" si="159"/>
        <v/>
      </c>
      <c r="W551" s="400">
        <f ca="1" t="shared" si="165"/>
        <v>0</v>
      </c>
      <c r="X551" s="400" t="e">
        <f ca="1" t="shared" si="166"/>
        <v>#VALUE!</v>
      </c>
    </row>
    <row r="552" spans="1:24">
      <c r="A552" s="402"/>
      <c r="B552" s="403"/>
      <c r="C552" s="404" t="str">
        <f>IF($B552="","",IFERROR(VLOOKUP($B552,#REF!,2,0),IFERROR(VLOOKUP($B552,#REF!,2,0),"")))</f>
        <v/>
      </c>
      <c r="D552" s="405" t="str">
        <f>IF($B552="","",IFERROR(VLOOKUP($B552,#REF!,3,0),IFERROR(VLOOKUP($B552,#REF!,3,0),"")))</f>
        <v/>
      </c>
      <c r="E552" s="406"/>
      <c r="F552" s="407" t="str">
        <f>IF($B552="","",IFERROR(VLOOKUP($B552,#REF!,4,0),IFERROR(VLOOKUP($B552,#REF!,6,0),"")))</f>
        <v/>
      </c>
      <c r="G552" s="407" t="str">
        <f>IF($B552="","",IFERROR(VLOOKUP($B552,#REF!,5,0),IFERROR(VLOOKUP($B552,#REF!,7,0),"")))</f>
        <v/>
      </c>
      <c r="H552" s="407" t="str">
        <f t="shared" si="158"/>
        <v/>
      </c>
      <c r="I552" s="407" t="str">
        <f t="shared" si="160"/>
        <v/>
      </c>
      <c r="J552" s="407" t="str">
        <f t="shared" si="161"/>
        <v/>
      </c>
      <c r="K552" s="407" t="str">
        <f t="shared" si="156"/>
        <v/>
      </c>
      <c r="L552" s="407"/>
      <c r="N552" s="366"/>
      <c r="O552" s="367" t="str">
        <f t="shared" si="162"/>
        <v/>
      </c>
      <c r="P552" s="366"/>
      <c r="Q552" s="395" t="str">
        <f t="shared" si="163"/>
        <v/>
      </c>
      <c r="R552" s="366"/>
      <c r="S552" s="396" t="str">
        <f t="shared" si="164"/>
        <v/>
      </c>
      <c r="T552" s="397">
        <f ca="1">SUMIF($N$8:S$9,"QUANT.",N552:S552)</f>
        <v>0</v>
      </c>
      <c r="U552" s="398">
        <f ca="1" t="shared" si="157"/>
        <v>0</v>
      </c>
      <c r="V552" s="399" t="str">
        <f ca="1" t="shared" si="159"/>
        <v/>
      </c>
      <c r="W552" s="400">
        <f ca="1" t="shared" si="165"/>
        <v>0</v>
      </c>
      <c r="X552" s="400" t="e">
        <f ca="1" t="shared" si="166"/>
        <v>#VALUE!</v>
      </c>
    </row>
    <row r="553" spans="1:24">
      <c r="A553" s="402"/>
      <c r="B553" s="403"/>
      <c r="C553" s="404" t="str">
        <f>IF($B553="","",IFERROR(VLOOKUP($B553,#REF!,2,0),IFERROR(VLOOKUP($B553,#REF!,2,0),"")))</f>
        <v/>
      </c>
      <c r="D553" s="405" t="str">
        <f>IF($B553="","",IFERROR(VLOOKUP($B553,#REF!,3,0),IFERROR(VLOOKUP($B553,#REF!,3,0),"")))</f>
        <v/>
      </c>
      <c r="E553" s="406"/>
      <c r="F553" s="407" t="str">
        <f>IF($B553="","",IFERROR(VLOOKUP($B553,#REF!,4,0),IFERROR(VLOOKUP($B553,#REF!,6,0),"")))</f>
        <v/>
      </c>
      <c r="G553" s="407" t="str">
        <f>IF($B553="","",IFERROR(VLOOKUP($B553,#REF!,5,0),IFERROR(VLOOKUP($B553,#REF!,7,0),"")))</f>
        <v/>
      </c>
      <c r="H553" s="407" t="str">
        <f t="shared" si="158"/>
        <v/>
      </c>
      <c r="I553" s="407" t="str">
        <f t="shared" si="160"/>
        <v/>
      </c>
      <c r="J553" s="407" t="str">
        <f t="shared" si="161"/>
        <v/>
      </c>
      <c r="K553" s="407" t="str">
        <f t="shared" si="156"/>
        <v/>
      </c>
      <c r="L553" s="407"/>
      <c r="N553" s="366"/>
      <c r="O553" s="367" t="str">
        <f t="shared" si="162"/>
        <v/>
      </c>
      <c r="P553" s="366"/>
      <c r="Q553" s="395" t="str">
        <f t="shared" si="163"/>
        <v/>
      </c>
      <c r="R553" s="366"/>
      <c r="S553" s="396" t="str">
        <f t="shared" si="164"/>
        <v/>
      </c>
      <c r="T553" s="397">
        <f ca="1">SUMIF($N$8:S$9,"QUANT.",N553:S553)</f>
        <v>0</v>
      </c>
      <c r="U553" s="398">
        <f ca="1" t="shared" si="157"/>
        <v>0</v>
      </c>
      <c r="V553" s="399" t="str">
        <f ca="1" t="shared" si="159"/>
        <v/>
      </c>
      <c r="W553" s="400">
        <f ca="1" t="shared" si="165"/>
        <v>0</v>
      </c>
      <c r="X553" s="400" t="e">
        <f ca="1" t="shared" si="166"/>
        <v>#VALUE!</v>
      </c>
    </row>
    <row r="554" spans="1:24">
      <c r="A554" s="402"/>
      <c r="B554" s="403"/>
      <c r="C554" s="404" t="str">
        <f>IF($B554="","",IFERROR(VLOOKUP($B554,#REF!,2,0),IFERROR(VLOOKUP($B554,#REF!,2,0),"")))</f>
        <v/>
      </c>
      <c r="D554" s="405" t="str">
        <f>IF($B554="","",IFERROR(VLOOKUP($B554,#REF!,3,0),IFERROR(VLOOKUP($B554,#REF!,3,0),"")))</f>
        <v/>
      </c>
      <c r="E554" s="406"/>
      <c r="F554" s="407" t="str">
        <f>IF($B554="","",IFERROR(VLOOKUP($B554,#REF!,4,0),IFERROR(VLOOKUP($B554,#REF!,6,0),"")))</f>
        <v/>
      </c>
      <c r="G554" s="407" t="str">
        <f>IF($B554="","",IFERROR(VLOOKUP($B554,#REF!,5,0),IFERROR(VLOOKUP($B554,#REF!,7,0),"")))</f>
        <v/>
      </c>
      <c r="H554" s="407" t="str">
        <f t="shared" si="158"/>
        <v/>
      </c>
      <c r="I554" s="407" t="str">
        <f t="shared" si="160"/>
        <v/>
      </c>
      <c r="J554" s="407" t="str">
        <f t="shared" si="161"/>
        <v/>
      </c>
      <c r="K554" s="407" t="str">
        <f t="shared" si="156"/>
        <v/>
      </c>
      <c r="L554" s="407"/>
      <c r="N554" s="366"/>
      <c r="O554" s="367" t="str">
        <f t="shared" si="162"/>
        <v/>
      </c>
      <c r="P554" s="366"/>
      <c r="Q554" s="395" t="str">
        <f t="shared" si="163"/>
        <v/>
      </c>
      <c r="R554" s="366"/>
      <c r="S554" s="396" t="str">
        <f t="shared" si="164"/>
        <v/>
      </c>
      <c r="T554" s="397">
        <f ca="1">SUMIF($N$8:S$9,"QUANT.",N554:S554)</f>
        <v>0</v>
      </c>
      <c r="U554" s="398">
        <f ca="1" t="shared" si="157"/>
        <v>0</v>
      </c>
      <c r="V554" s="399" t="str">
        <f ca="1" t="shared" si="159"/>
        <v/>
      </c>
      <c r="W554" s="400">
        <f ca="1" t="shared" si="165"/>
        <v>0</v>
      </c>
      <c r="X554" s="400" t="e">
        <f ca="1" t="shared" si="166"/>
        <v>#VALUE!</v>
      </c>
    </row>
    <row r="555" spans="1:24">
      <c r="A555" s="402"/>
      <c r="B555" s="403"/>
      <c r="C555" s="404" t="str">
        <f>IF($B555="","",IFERROR(VLOOKUP($B555,#REF!,2,0),IFERROR(VLOOKUP($B555,#REF!,2,0),"")))</f>
        <v/>
      </c>
      <c r="D555" s="405" t="str">
        <f>IF($B555="","",IFERROR(VLOOKUP($B555,#REF!,3,0),IFERROR(VLOOKUP($B555,#REF!,3,0),"")))</f>
        <v/>
      </c>
      <c r="E555" s="406"/>
      <c r="F555" s="407" t="str">
        <f>IF($B555="","",IFERROR(VLOOKUP($B555,#REF!,4,0),IFERROR(VLOOKUP($B555,#REF!,6,0),"")))</f>
        <v/>
      </c>
      <c r="G555" s="407" t="str">
        <f>IF($B555="","",IFERROR(VLOOKUP($B555,#REF!,5,0),IFERROR(VLOOKUP($B555,#REF!,7,0),"")))</f>
        <v/>
      </c>
      <c r="H555" s="407" t="str">
        <f t="shared" si="158"/>
        <v/>
      </c>
      <c r="I555" s="407" t="str">
        <f t="shared" si="160"/>
        <v/>
      </c>
      <c r="J555" s="407" t="str">
        <f t="shared" si="161"/>
        <v/>
      </c>
      <c r="K555" s="407" t="str">
        <f t="shared" si="156"/>
        <v/>
      </c>
      <c r="L555" s="407"/>
      <c r="N555" s="366"/>
      <c r="O555" s="367" t="str">
        <f t="shared" si="162"/>
        <v/>
      </c>
      <c r="P555" s="366"/>
      <c r="Q555" s="395" t="str">
        <f t="shared" si="163"/>
        <v/>
      </c>
      <c r="R555" s="366"/>
      <c r="S555" s="396" t="str">
        <f t="shared" si="164"/>
        <v/>
      </c>
      <c r="T555" s="397">
        <f ca="1">SUMIF($N$8:S$9,"QUANT.",N555:S555)</f>
        <v>0</v>
      </c>
      <c r="U555" s="398">
        <f ca="1" t="shared" si="157"/>
        <v>0</v>
      </c>
      <c r="V555" s="399" t="str">
        <f ca="1" t="shared" si="159"/>
        <v/>
      </c>
      <c r="W555" s="400">
        <f ca="1" t="shared" si="165"/>
        <v>0</v>
      </c>
      <c r="X555" s="400" t="e">
        <f ca="1" t="shared" si="166"/>
        <v>#VALUE!</v>
      </c>
    </row>
    <row r="556" spans="1:24">
      <c r="A556" s="402"/>
      <c r="B556" s="403"/>
      <c r="C556" s="404" t="str">
        <f>IF($B556="","",IFERROR(VLOOKUP($B556,#REF!,2,0),IFERROR(VLOOKUP($B556,#REF!,2,0),"")))</f>
        <v/>
      </c>
      <c r="D556" s="405" t="str">
        <f>IF($B556="","",IFERROR(VLOOKUP($B556,#REF!,3,0),IFERROR(VLOOKUP($B556,#REF!,3,0),"")))</f>
        <v/>
      </c>
      <c r="E556" s="406"/>
      <c r="F556" s="407" t="str">
        <f>IF($B556="","",IFERROR(VLOOKUP($B556,#REF!,4,0),IFERROR(VLOOKUP($B556,#REF!,6,0),"")))</f>
        <v/>
      </c>
      <c r="G556" s="407" t="str">
        <f>IF($B556="","",IFERROR(VLOOKUP($B556,#REF!,5,0),IFERROR(VLOOKUP($B556,#REF!,7,0),"")))</f>
        <v/>
      </c>
      <c r="H556" s="407" t="str">
        <f t="shared" si="158"/>
        <v/>
      </c>
      <c r="I556" s="407" t="str">
        <f t="shared" si="160"/>
        <v/>
      </c>
      <c r="J556" s="407" t="str">
        <f t="shared" si="161"/>
        <v/>
      </c>
      <c r="K556" s="407" t="str">
        <f t="shared" si="156"/>
        <v/>
      </c>
      <c r="L556" s="407"/>
      <c r="N556" s="366"/>
      <c r="O556" s="367" t="str">
        <f t="shared" si="162"/>
        <v/>
      </c>
      <c r="P556" s="366"/>
      <c r="Q556" s="395" t="str">
        <f t="shared" si="163"/>
        <v/>
      </c>
      <c r="R556" s="366"/>
      <c r="S556" s="396" t="str">
        <f t="shared" si="164"/>
        <v/>
      </c>
      <c r="T556" s="397">
        <f ca="1">SUMIF($N$8:S$9,"QUANT.",N556:S556)</f>
        <v>0</v>
      </c>
      <c r="U556" s="398">
        <f ca="1" t="shared" si="157"/>
        <v>0</v>
      </c>
      <c r="V556" s="399" t="str">
        <f ca="1" t="shared" si="159"/>
        <v/>
      </c>
      <c r="W556" s="400">
        <f ca="1" t="shared" si="165"/>
        <v>0</v>
      </c>
      <c r="X556" s="400" t="e">
        <f ca="1" t="shared" si="166"/>
        <v>#VALUE!</v>
      </c>
    </row>
    <row r="557" spans="1:24">
      <c r="A557" s="402"/>
      <c r="B557" s="403"/>
      <c r="C557" s="404" t="str">
        <f>IF($B557="","",IFERROR(VLOOKUP($B557,#REF!,2,0),IFERROR(VLOOKUP($B557,#REF!,2,0),"")))</f>
        <v/>
      </c>
      <c r="D557" s="405" t="str">
        <f>IF($B557="","",IFERROR(VLOOKUP($B557,#REF!,3,0),IFERROR(VLOOKUP($B557,#REF!,3,0),"")))</f>
        <v/>
      </c>
      <c r="E557" s="406"/>
      <c r="F557" s="407" t="str">
        <f>IF($B557="","",IFERROR(VLOOKUP($B557,#REF!,4,0),IFERROR(VLOOKUP($B557,#REF!,6,0),"")))</f>
        <v/>
      </c>
      <c r="G557" s="407" t="str">
        <f>IF($B557="","",IFERROR(VLOOKUP($B557,#REF!,5,0),IFERROR(VLOOKUP($B557,#REF!,7,0),"")))</f>
        <v/>
      </c>
      <c r="H557" s="407" t="str">
        <f t="shared" si="158"/>
        <v/>
      </c>
      <c r="I557" s="407" t="str">
        <f t="shared" si="160"/>
        <v/>
      </c>
      <c r="J557" s="407" t="str">
        <f t="shared" si="161"/>
        <v/>
      </c>
      <c r="K557" s="407" t="str">
        <f t="shared" si="156"/>
        <v/>
      </c>
      <c r="L557" s="407"/>
      <c r="N557" s="366"/>
      <c r="O557" s="367" t="str">
        <f t="shared" si="162"/>
        <v/>
      </c>
      <c r="P557" s="366"/>
      <c r="Q557" s="395" t="str">
        <f t="shared" si="163"/>
        <v/>
      </c>
      <c r="R557" s="366"/>
      <c r="S557" s="396" t="str">
        <f t="shared" si="164"/>
        <v/>
      </c>
      <c r="T557" s="397">
        <f ca="1">SUMIF($N$8:S$9,"QUANT.",N557:S557)</f>
        <v>0</v>
      </c>
      <c r="U557" s="398">
        <f ca="1" t="shared" si="157"/>
        <v>0</v>
      </c>
      <c r="V557" s="399" t="str">
        <f ca="1" t="shared" si="159"/>
        <v/>
      </c>
      <c r="W557" s="400">
        <f ca="1" t="shared" si="165"/>
        <v>0</v>
      </c>
      <c r="X557" s="400" t="e">
        <f ca="1" t="shared" si="166"/>
        <v>#VALUE!</v>
      </c>
    </row>
    <row r="558" spans="1:24">
      <c r="A558" s="402"/>
      <c r="B558" s="403"/>
      <c r="C558" s="404" t="str">
        <f>IF($B558="","",IFERROR(VLOOKUP($B558,#REF!,2,0),IFERROR(VLOOKUP($B558,#REF!,2,0),"")))</f>
        <v/>
      </c>
      <c r="D558" s="405" t="str">
        <f>IF($B558="","",IFERROR(VLOOKUP($B558,#REF!,3,0),IFERROR(VLOOKUP($B558,#REF!,3,0),"")))</f>
        <v/>
      </c>
      <c r="E558" s="406"/>
      <c r="F558" s="407" t="str">
        <f>IF($B558="","",IFERROR(VLOOKUP($B558,#REF!,4,0),IFERROR(VLOOKUP($B558,#REF!,6,0),"")))</f>
        <v/>
      </c>
      <c r="G558" s="407" t="str">
        <f>IF($B558="","",IFERROR(VLOOKUP($B558,#REF!,5,0),IFERROR(VLOOKUP($B558,#REF!,7,0),"")))</f>
        <v/>
      </c>
      <c r="H558" s="407" t="str">
        <f t="shared" si="158"/>
        <v/>
      </c>
      <c r="I558" s="407" t="str">
        <f t="shared" si="160"/>
        <v/>
      </c>
      <c r="J558" s="407" t="str">
        <f t="shared" si="161"/>
        <v/>
      </c>
      <c r="K558" s="407" t="str">
        <f t="shared" si="156"/>
        <v/>
      </c>
      <c r="L558" s="407"/>
      <c r="N558" s="366"/>
      <c r="O558" s="367" t="str">
        <f t="shared" si="162"/>
        <v/>
      </c>
      <c r="P558" s="366"/>
      <c r="Q558" s="395" t="str">
        <f t="shared" si="163"/>
        <v/>
      </c>
      <c r="R558" s="366"/>
      <c r="S558" s="396" t="str">
        <f t="shared" si="164"/>
        <v/>
      </c>
      <c r="T558" s="397">
        <f ca="1">SUMIF($N$8:S$9,"QUANT.",N558:S558)</f>
        <v>0</v>
      </c>
      <c r="U558" s="398">
        <f ca="1" t="shared" si="157"/>
        <v>0</v>
      </c>
      <c r="V558" s="399" t="str">
        <f ca="1" t="shared" si="159"/>
        <v/>
      </c>
      <c r="W558" s="400">
        <f ca="1" t="shared" si="165"/>
        <v>0</v>
      </c>
      <c r="X558" s="400" t="e">
        <f ca="1" t="shared" si="166"/>
        <v>#VALUE!</v>
      </c>
    </row>
    <row r="559" spans="1:24">
      <c r="A559" s="402"/>
      <c r="B559" s="403"/>
      <c r="C559" s="404" t="str">
        <f>IF($B559="","",IFERROR(VLOOKUP($B559,#REF!,2,0),IFERROR(VLOOKUP($B559,#REF!,2,0),"")))</f>
        <v/>
      </c>
      <c r="D559" s="405" t="str">
        <f>IF($B559="","",IFERROR(VLOOKUP($B559,#REF!,3,0),IFERROR(VLOOKUP($B559,#REF!,3,0),"")))</f>
        <v/>
      </c>
      <c r="E559" s="406"/>
      <c r="F559" s="407" t="str">
        <f>IF($B559="","",IFERROR(VLOOKUP($B559,#REF!,4,0),IFERROR(VLOOKUP($B559,#REF!,6,0),"")))</f>
        <v/>
      </c>
      <c r="G559" s="407" t="str">
        <f>IF($B559="","",IFERROR(VLOOKUP($B559,#REF!,5,0),IFERROR(VLOOKUP($B559,#REF!,7,0),"")))</f>
        <v/>
      </c>
      <c r="H559" s="407" t="str">
        <f t="shared" si="158"/>
        <v/>
      </c>
      <c r="I559" s="407" t="str">
        <f t="shared" si="160"/>
        <v/>
      </c>
      <c r="J559" s="407" t="str">
        <f t="shared" si="161"/>
        <v/>
      </c>
      <c r="K559" s="407" t="str">
        <f t="shared" si="156"/>
        <v/>
      </c>
      <c r="L559" s="407"/>
      <c r="N559" s="366"/>
      <c r="O559" s="367" t="str">
        <f t="shared" si="162"/>
        <v/>
      </c>
      <c r="P559" s="366"/>
      <c r="Q559" s="395" t="str">
        <f t="shared" si="163"/>
        <v/>
      </c>
      <c r="R559" s="366"/>
      <c r="S559" s="396" t="str">
        <f t="shared" si="164"/>
        <v/>
      </c>
      <c r="T559" s="397">
        <f ca="1">SUMIF($N$8:S$9,"QUANT.",N559:S559)</f>
        <v>0</v>
      </c>
      <c r="U559" s="398">
        <f ca="1" t="shared" si="157"/>
        <v>0</v>
      </c>
      <c r="V559" s="399" t="str">
        <f ca="1" t="shared" si="159"/>
        <v/>
      </c>
      <c r="W559" s="400">
        <f ca="1" t="shared" si="165"/>
        <v>0</v>
      </c>
      <c r="X559" s="400" t="e">
        <f ca="1" t="shared" si="166"/>
        <v>#VALUE!</v>
      </c>
    </row>
    <row r="560" spans="1:24">
      <c r="A560" s="402"/>
      <c r="B560" s="403"/>
      <c r="C560" s="404" t="str">
        <f>IF($B560="","",IFERROR(VLOOKUP($B560,#REF!,2,0),IFERROR(VLOOKUP($B560,#REF!,2,0),"")))</f>
        <v/>
      </c>
      <c r="D560" s="405" t="str">
        <f>IF($B560="","",IFERROR(VLOOKUP($B560,#REF!,3,0),IFERROR(VLOOKUP($B560,#REF!,3,0),"")))</f>
        <v/>
      </c>
      <c r="E560" s="406"/>
      <c r="F560" s="407" t="str">
        <f>IF($B560="","",IFERROR(VLOOKUP($B560,#REF!,4,0),IFERROR(VLOOKUP($B560,#REF!,6,0),"")))</f>
        <v/>
      </c>
      <c r="G560" s="407" t="str">
        <f>IF($B560="","",IFERROR(VLOOKUP($B560,#REF!,5,0),IFERROR(VLOOKUP($B560,#REF!,7,0),"")))</f>
        <v/>
      </c>
      <c r="H560" s="407" t="str">
        <f t="shared" si="158"/>
        <v/>
      </c>
      <c r="I560" s="407" t="str">
        <f t="shared" si="160"/>
        <v/>
      </c>
      <c r="J560" s="407" t="str">
        <f t="shared" si="161"/>
        <v/>
      </c>
      <c r="K560" s="407" t="str">
        <f t="shared" si="156"/>
        <v/>
      </c>
      <c r="L560" s="407"/>
      <c r="N560" s="366"/>
      <c r="O560" s="367" t="str">
        <f t="shared" si="162"/>
        <v/>
      </c>
      <c r="P560" s="366"/>
      <c r="Q560" s="395" t="str">
        <f t="shared" si="163"/>
        <v/>
      </c>
      <c r="R560" s="366"/>
      <c r="S560" s="396" t="str">
        <f t="shared" si="164"/>
        <v/>
      </c>
      <c r="T560" s="397">
        <f ca="1">SUMIF($N$8:S$9,"QUANT.",N560:S560)</f>
        <v>0</v>
      </c>
      <c r="U560" s="398">
        <f ca="1" t="shared" si="157"/>
        <v>0</v>
      </c>
      <c r="V560" s="399" t="str">
        <f ca="1" t="shared" si="159"/>
        <v/>
      </c>
      <c r="W560" s="400">
        <f ca="1" t="shared" si="165"/>
        <v>0</v>
      </c>
      <c r="X560" s="400" t="e">
        <f ca="1" t="shared" si="166"/>
        <v>#VALUE!</v>
      </c>
    </row>
    <row r="561" spans="1:24">
      <c r="A561" s="402"/>
      <c r="B561" s="403"/>
      <c r="C561" s="404" t="str">
        <f>IF($B561="","",IFERROR(VLOOKUP($B561,#REF!,2,0),IFERROR(VLOOKUP($B561,#REF!,2,0),"")))</f>
        <v/>
      </c>
      <c r="D561" s="405" t="str">
        <f>IF($B561="","",IFERROR(VLOOKUP($B561,#REF!,3,0),IFERROR(VLOOKUP($B561,#REF!,3,0),"")))</f>
        <v/>
      </c>
      <c r="E561" s="406"/>
      <c r="F561" s="407" t="str">
        <f>IF($B561="","",IFERROR(VLOOKUP($B561,#REF!,4,0),IFERROR(VLOOKUP($B561,#REF!,6,0),"")))</f>
        <v/>
      </c>
      <c r="G561" s="407" t="str">
        <f>IF($B561="","",IFERROR(VLOOKUP($B561,#REF!,5,0),IFERROR(VLOOKUP($B561,#REF!,7,0),"")))</f>
        <v/>
      </c>
      <c r="H561" s="407" t="str">
        <f t="shared" si="158"/>
        <v/>
      </c>
      <c r="I561" s="407" t="str">
        <f t="shared" si="160"/>
        <v/>
      </c>
      <c r="J561" s="407" t="str">
        <f t="shared" si="161"/>
        <v/>
      </c>
      <c r="K561" s="407" t="str">
        <f t="shared" si="156"/>
        <v/>
      </c>
      <c r="L561" s="407"/>
      <c r="N561" s="366"/>
      <c r="O561" s="367" t="str">
        <f t="shared" si="162"/>
        <v/>
      </c>
      <c r="P561" s="366"/>
      <c r="Q561" s="395" t="str">
        <f t="shared" si="163"/>
        <v/>
      </c>
      <c r="R561" s="366"/>
      <c r="S561" s="396" t="str">
        <f t="shared" si="164"/>
        <v/>
      </c>
      <c r="T561" s="397">
        <f ca="1">SUMIF($N$8:S$9,"QUANT.",N561:S561)</f>
        <v>0</v>
      </c>
      <c r="U561" s="398">
        <f ca="1" t="shared" si="157"/>
        <v>0</v>
      </c>
      <c r="V561" s="399" t="str">
        <f ca="1" t="shared" si="159"/>
        <v/>
      </c>
      <c r="W561" s="400">
        <f ca="1" t="shared" si="165"/>
        <v>0</v>
      </c>
      <c r="X561" s="400" t="e">
        <f ca="1" t="shared" si="166"/>
        <v>#VALUE!</v>
      </c>
    </row>
    <row r="562" spans="1:24">
      <c r="A562" s="402"/>
      <c r="B562" s="403"/>
      <c r="C562" s="404" t="str">
        <f>IF($B562="","",IFERROR(VLOOKUP($B562,#REF!,2,0),IFERROR(VLOOKUP($B562,#REF!,2,0),"")))</f>
        <v/>
      </c>
      <c r="D562" s="405" t="str">
        <f>IF($B562="","",IFERROR(VLOOKUP($B562,#REF!,3,0),IFERROR(VLOOKUP($B562,#REF!,3,0),"")))</f>
        <v/>
      </c>
      <c r="E562" s="406"/>
      <c r="F562" s="407" t="str">
        <f>IF($B562="","",IFERROR(VLOOKUP($B562,#REF!,4,0),IFERROR(VLOOKUP($B562,#REF!,6,0),"")))</f>
        <v/>
      </c>
      <c r="G562" s="407" t="str">
        <f>IF($B562="","",IFERROR(VLOOKUP($B562,#REF!,5,0),IFERROR(VLOOKUP($B562,#REF!,7,0),"")))</f>
        <v/>
      </c>
      <c r="H562" s="407" t="str">
        <f t="shared" si="158"/>
        <v/>
      </c>
      <c r="I562" s="407" t="str">
        <f t="shared" si="160"/>
        <v/>
      </c>
      <c r="J562" s="407" t="str">
        <f t="shared" si="161"/>
        <v/>
      </c>
      <c r="K562" s="407" t="str">
        <f t="shared" si="156"/>
        <v/>
      </c>
      <c r="L562" s="407"/>
      <c r="N562" s="366"/>
      <c r="O562" s="367" t="str">
        <f t="shared" si="162"/>
        <v/>
      </c>
      <c r="P562" s="366"/>
      <c r="Q562" s="395" t="str">
        <f t="shared" si="163"/>
        <v/>
      </c>
      <c r="R562" s="366"/>
      <c r="S562" s="396" t="str">
        <f t="shared" si="164"/>
        <v/>
      </c>
      <c r="T562" s="397">
        <f ca="1">SUMIF($N$8:S$9,"QUANT.",N562:S562)</f>
        <v>0</v>
      </c>
      <c r="U562" s="398">
        <f ca="1" t="shared" si="157"/>
        <v>0</v>
      </c>
      <c r="V562" s="399" t="str">
        <f ca="1" t="shared" si="159"/>
        <v/>
      </c>
      <c r="W562" s="400">
        <f ca="1" t="shared" si="165"/>
        <v>0</v>
      </c>
      <c r="X562" s="400" t="e">
        <f ca="1" t="shared" si="166"/>
        <v>#VALUE!</v>
      </c>
    </row>
    <row r="563" spans="1:24">
      <c r="A563" s="402"/>
      <c r="B563" s="403"/>
      <c r="C563" s="404" t="str">
        <f>IF($B563="","",IFERROR(VLOOKUP($B563,#REF!,2,0),IFERROR(VLOOKUP($B563,#REF!,2,0),"")))</f>
        <v/>
      </c>
      <c r="D563" s="405" t="str">
        <f>IF($B563="","",IFERROR(VLOOKUP($B563,#REF!,3,0),IFERROR(VLOOKUP($B563,#REF!,3,0),"")))</f>
        <v/>
      </c>
      <c r="E563" s="406"/>
      <c r="F563" s="407" t="str">
        <f>IF($B563="","",IFERROR(VLOOKUP($B563,#REF!,4,0),IFERROR(VLOOKUP($B563,#REF!,6,0),"")))</f>
        <v/>
      </c>
      <c r="G563" s="407" t="str">
        <f>IF($B563="","",IFERROR(VLOOKUP($B563,#REF!,5,0),IFERROR(VLOOKUP($B563,#REF!,7,0),"")))</f>
        <v/>
      </c>
      <c r="H563" s="407" t="str">
        <f t="shared" si="158"/>
        <v/>
      </c>
      <c r="I563" s="407" t="str">
        <f t="shared" si="160"/>
        <v/>
      </c>
      <c r="J563" s="407" t="str">
        <f t="shared" si="161"/>
        <v/>
      </c>
      <c r="K563" s="407" t="str">
        <f t="shared" si="156"/>
        <v/>
      </c>
      <c r="L563" s="407"/>
      <c r="N563" s="366"/>
      <c r="O563" s="367" t="str">
        <f t="shared" si="162"/>
        <v/>
      </c>
      <c r="P563" s="366"/>
      <c r="Q563" s="395" t="str">
        <f t="shared" si="163"/>
        <v/>
      </c>
      <c r="R563" s="366"/>
      <c r="S563" s="396" t="str">
        <f t="shared" si="164"/>
        <v/>
      </c>
      <c r="T563" s="397">
        <f ca="1">SUMIF($N$8:S$9,"QUANT.",N563:S563)</f>
        <v>0</v>
      </c>
      <c r="U563" s="398">
        <f ca="1" t="shared" si="157"/>
        <v>0</v>
      </c>
      <c r="V563" s="399" t="str">
        <f ca="1" t="shared" si="159"/>
        <v/>
      </c>
      <c r="W563" s="400">
        <f ca="1" t="shared" si="165"/>
        <v>0</v>
      </c>
      <c r="X563" s="400" t="e">
        <f ca="1" t="shared" si="166"/>
        <v>#VALUE!</v>
      </c>
    </row>
    <row r="564" spans="1:24">
      <c r="A564" s="402"/>
      <c r="B564" s="403"/>
      <c r="C564" s="404" t="str">
        <f>IF($B564="","",IFERROR(VLOOKUP($B564,#REF!,2,0),IFERROR(VLOOKUP($B564,#REF!,2,0),"")))</f>
        <v/>
      </c>
      <c r="D564" s="405" t="str">
        <f>IF($B564="","",IFERROR(VLOOKUP($B564,#REF!,3,0),IFERROR(VLOOKUP($B564,#REF!,3,0),"")))</f>
        <v/>
      </c>
      <c r="E564" s="406"/>
      <c r="F564" s="407" t="str">
        <f>IF($B564="","",IFERROR(VLOOKUP($B564,#REF!,4,0),IFERROR(VLOOKUP($B564,#REF!,6,0),"")))</f>
        <v/>
      </c>
      <c r="G564" s="407" t="str">
        <f>IF($B564="","",IFERROR(VLOOKUP($B564,#REF!,5,0),IFERROR(VLOOKUP($B564,#REF!,7,0),"")))</f>
        <v/>
      </c>
      <c r="H564" s="407" t="str">
        <f t="shared" si="158"/>
        <v/>
      </c>
      <c r="I564" s="407" t="str">
        <f t="shared" si="160"/>
        <v/>
      </c>
      <c r="J564" s="407" t="str">
        <f t="shared" si="161"/>
        <v/>
      </c>
      <c r="K564" s="407" t="str">
        <f t="shared" si="156"/>
        <v/>
      </c>
      <c r="L564" s="407"/>
      <c r="N564" s="366"/>
      <c r="O564" s="367" t="str">
        <f t="shared" si="162"/>
        <v/>
      </c>
      <c r="P564" s="366"/>
      <c r="Q564" s="395" t="str">
        <f t="shared" si="163"/>
        <v/>
      </c>
      <c r="R564" s="366"/>
      <c r="S564" s="396" t="str">
        <f t="shared" si="164"/>
        <v/>
      </c>
      <c r="T564" s="397">
        <f ca="1">SUMIF($N$8:S$9,"QUANT.",N564:S564)</f>
        <v>0</v>
      </c>
      <c r="U564" s="398">
        <f ca="1" t="shared" si="157"/>
        <v>0</v>
      </c>
      <c r="V564" s="399" t="str">
        <f ca="1" t="shared" si="159"/>
        <v/>
      </c>
      <c r="W564" s="400">
        <f ca="1" t="shared" si="165"/>
        <v>0</v>
      </c>
      <c r="X564" s="400" t="e">
        <f ca="1" t="shared" si="166"/>
        <v>#VALUE!</v>
      </c>
    </row>
    <row r="565" spans="1:24">
      <c r="A565" s="402"/>
      <c r="B565" s="403"/>
      <c r="C565" s="404" t="str">
        <f>IF($B565="","",IFERROR(VLOOKUP($B565,#REF!,2,0),IFERROR(VLOOKUP($B565,#REF!,2,0),"")))</f>
        <v/>
      </c>
      <c r="D565" s="405" t="str">
        <f>IF($B565="","",IFERROR(VLOOKUP($B565,#REF!,3,0),IFERROR(VLOOKUP($B565,#REF!,3,0),"")))</f>
        <v/>
      </c>
      <c r="E565" s="406"/>
      <c r="F565" s="407" t="str">
        <f>IF($B565="","",IFERROR(VLOOKUP($B565,#REF!,4,0),IFERROR(VLOOKUP($B565,#REF!,6,0),"")))</f>
        <v/>
      </c>
      <c r="G565" s="407" t="str">
        <f>IF($B565="","",IFERROR(VLOOKUP($B565,#REF!,5,0),IFERROR(VLOOKUP($B565,#REF!,7,0),"")))</f>
        <v/>
      </c>
      <c r="H565" s="407" t="str">
        <f t="shared" si="158"/>
        <v/>
      </c>
      <c r="I565" s="407" t="str">
        <f t="shared" si="160"/>
        <v/>
      </c>
      <c r="J565" s="407" t="str">
        <f t="shared" si="161"/>
        <v/>
      </c>
      <c r="K565" s="407" t="str">
        <f t="shared" si="156"/>
        <v/>
      </c>
      <c r="L565" s="407"/>
      <c r="N565" s="366"/>
      <c r="O565" s="367" t="str">
        <f t="shared" si="162"/>
        <v/>
      </c>
      <c r="P565" s="366"/>
      <c r="Q565" s="395" t="str">
        <f t="shared" si="163"/>
        <v/>
      </c>
      <c r="R565" s="366"/>
      <c r="S565" s="396" t="str">
        <f t="shared" si="164"/>
        <v/>
      </c>
      <c r="T565" s="397">
        <f ca="1">SUMIF($N$8:S$9,"QUANT.",N565:S565)</f>
        <v>0</v>
      </c>
      <c r="U565" s="398">
        <f ca="1" t="shared" si="157"/>
        <v>0</v>
      </c>
      <c r="V565" s="399" t="str">
        <f ca="1" t="shared" si="159"/>
        <v/>
      </c>
      <c r="W565" s="400">
        <f ca="1" t="shared" si="165"/>
        <v>0</v>
      </c>
      <c r="X565" s="400" t="e">
        <f ca="1" t="shared" si="166"/>
        <v>#VALUE!</v>
      </c>
    </row>
    <row r="566" spans="1:24">
      <c r="A566" s="402"/>
      <c r="B566" s="403"/>
      <c r="C566" s="404" t="str">
        <f>IF($B566="","",IFERROR(VLOOKUP($B566,#REF!,2,0),IFERROR(VLOOKUP($B566,#REF!,2,0),"")))</f>
        <v/>
      </c>
      <c r="D566" s="405" t="str">
        <f>IF($B566="","",IFERROR(VLOOKUP($B566,#REF!,3,0),IFERROR(VLOOKUP($B566,#REF!,3,0),"")))</f>
        <v/>
      </c>
      <c r="E566" s="406"/>
      <c r="F566" s="407" t="str">
        <f>IF($B566="","",IFERROR(VLOOKUP($B566,#REF!,4,0),IFERROR(VLOOKUP($B566,#REF!,6,0),"")))</f>
        <v/>
      </c>
      <c r="G566" s="407" t="str">
        <f>IF($B566="","",IFERROR(VLOOKUP($B566,#REF!,5,0),IFERROR(VLOOKUP($B566,#REF!,7,0),"")))</f>
        <v/>
      </c>
      <c r="H566" s="407" t="str">
        <f t="shared" si="158"/>
        <v/>
      </c>
      <c r="I566" s="407" t="str">
        <f t="shared" si="160"/>
        <v/>
      </c>
      <c r="J566" s="407" t="str">
        <f t="shared" si="161"/>
        <v/>
      </c>
      <c r="K566" s="407" t="str">
        <f t="shared" si="156"/>
        <v/>
      </c>
      <c r="L566" s="407"/>
      <c r="N566" s="366"/>
      <c r="O566" s="367" t="str">
        <f t="shared" si="162"/>
        <v/>
      </c>
      <c r="P566" s="366"/>
      <c r="Q566" s="395" t="str">
        <f t="shared" si="163"/>
        <v/>
      </c>
      <c r="R566" s="366"/>
      <c r="S566" s="396" t="str">
        <f t="shared" si="164"/>
        <v/>
      </c>
      <c r="T566" s="397">
        <f ca="1">SUMIF($N$8:S$9,"QUANT.",N566:S566)</f>
        <v>0</v>
      </c>
      <c r="U566" s="398">
        <f ca="1" t="shared" si="157"/>
        <v>0</v>
      </c>
      <c r="V566" s="399" t="str">
        <f ca="1" t="shared" si="159"/>
        <v/>
      </c>
      <c r="W566" s="400">
        <f ca="1" t="shared" si="165"/>
        <v>0</v>
      </c>
      <c r="X566" s="400" t="e">
        <f ca="1" t="shared" si="166"/>
        <v>#VALUE!</v>
      </c>
    </row>
    <row r="567" spans="1:24">
      <c r="A567" s="402"/>
      <c r="B567" s="403"/>
      <c r="C567" s="404" t="str">
        <f>IF($B567="","",IFERROR(VLOOKUP($B567,#REF!,2,0),IFERROR(VLOOKUP($B567,#REF!,2,0),"")))</f>
        <v/>
      </c>
      <c r="D567" s="405" t="str">
        <f>IF($B567="","",IFERROR(VLOOKUP($B567,#REF!,3,0),IFERROR(VLOOKUP($B567,#REF!,3,0),"")))</f>
        <v/>
      </c>
      <c r="E567" s="406"/>
      <c r="F567" s="407" t="str">
        <f>IF($B567="","",IFERROR(VLOOKUP($B567,#REF!,4,0),IFERROR(VLOOKUP($B567,#REF!,6,0),"")))</f>
        <v/>
      </c>
      <c r="G567" s="407" t="str">
        <f>IF($B567="","",IFERROR(VLOOKUP($B567,#REF!,5,0),IFERROR(VLOOKUP($B567,#REF!,7,0),"")))</f>
        <v/>
      </c>
      <c r="H567" s="407" t="str">
        <f t="shared" si="158"/>
        <v/>
      </c>
      <c r="I567" s="407" t="str">
        <f t="shared" si="160"/>
        <v/>
      </c>
      <c r="J567" s="407" t="str">
        <f t="shared" si="161"/>
        <v/>
      </c>
      <c r="K567" s="407" t="str">
        <f t="shared" si="156"/>
        <v/>
      </c>
      <c r="L567" s="407"/>
      <c r="N567" s="366"/>
      <c r="O567" s="367" t="str">
        <f t="shared" si="162"/>
        <v/>
      </c>
      <c r="P567" s="366"/>
      <c r="Q567" s="395" t="str">
        <f t="shared" si="163"/>
        <v/>
      </c>
      <c r="R567" s="366"/>
      <c r="S567" s="396" t="str">
        <f t="shared" si="164"/>
        <v/>
      </c>
      <c r="T567" s="397">
        <f ca="1">SUMIF($N$8:S$9,"QUANT.",N567:S567)</f>
        <v>0</v>
      </c>
      <c r="U567" s="398">
        <f ca="1" t="shared" si="157"/>
        <v>0</v>
      </c>
      <c r="V567" s="399" t="str">
        <f ca="1" t="shared" si="159"/>
        <v/>
      </c>
      <c r="W567" s="400">
        <f ca="1" t="shared" si="165"/>
        <v>0</v>
      </c>
      <c r="X567" s="400" t="e">
        <f ca="1" t="shared" si="166"/>
        <v>#VALUE!</v>
      </c>
    </row>
    <row r="568" spans="1:24">
      <c r="A568" s="402"/>
      <c r="B568" s="403"/>
      <c r="C568" s="404" t="str">
        <f>IF($B568="","",IFERROR(VLOOKUP($B568,#REF!,2,0),IFERROR(VLOOKUP($B568,#REF!,2,0),"")))</f>
        <v/>
      </c>
      <c r="D568" s="405" t="str">
        <f>IF($B568="","",IFERROR(VLOOKUP($B568,#REF!,3,0),IFERROR(VLOOKUP($B568,#REF!,3,0),"")))</f>
        <v/>
      </c>
      <c r="E568" s="406"/>
      <c r="F568" s="407" t="str">
        <f>IF($B568="","",IFERROR(VLOOKUP($B568,#REF!,4,0),IFERROR(VLOOKUP($B568,#REF!,6,0),"")))</f>
        <v/>
      </c>
      <c r="G568" s="407" t="str">
        <f>IF($B568="","",IFERROR(VLOOKUP($B568,#REF!,5,0),IFERROR(VLOOKUP($B568,#REF!,7,0),"")))</f>
        <v/>
      </c>
      <c r="H568" s="407" t="str">
        <f t="shared" si="158"/>
        <v/>
      </c>
      <c r="I568" s="407" t="str">
        <f t="shared" si="160"/>
        <v/>
      </c>
      <c r="J568" s="407" t="str">
        <f t="shared" si="161"/>
        <v/>
      </c>
      <c r="K568" s="407" t="str">
        <f t="shared" si="156"/>
        <v/>
      </c>
      <c r="L568" s="407"/>
      <c r="N568" s="366"/>
      <c r="O568" s="367" t="str">
        <f t="shared" si="162"/>
        <v/>
      </c>
      <c r="P568" s="366"/>
      <c r="Q568" s="395" t="str">
        <f t="shared" si="163"/>
        <v/>
      </c>
      <c r="R568" s="366"/>
      <c r="S568" s="396" t="str">
        <f t="shared" si="164"/>
        <v/>
      </c>
      <c r="T568" s="397">
        <f ca="1">SUMIF($N$8:S$9,"QUANT.",N568:S568)</f>
        <v>0</v>
      </c>
      <c r="U568" s="398">
        <f ca="1" t="shared" si="157"/>
        <v>0</v>
      </c>
      <c r="V568" s="399" t="str">
        <f ca="1" t="shared" si="159"/>
        <v/>
      </c>
      <c r="W568" s="400">
        <f ca="1" t="shared" si="165"/>
        <v>0</v>
      </c>
      <c r="X568" s="400" t="e">
        <f ca="1" t="shared" si="166"/>
        <v>#VALUE!</v>
      </c>
    </row>
    <row r="569" spans="1:24">
      <c r="A569" s="402"/>
      <c r="B569" s="403"/>
      <c r="C569" s="404" t="str">
        <f>IF($B569="","",IFERROR(VLOOKUP($B569,#REF!,2,0),IFERROR(VLOOKUP($B569,#REF!,2,0),"")))</f>
        <v/>
      </c>
      <c r="D569" s="405" t="str">
        <f>IF($B569="","",IFERROR(VLOOKUP($B569,#REF!,3,0),IFERROR(VLOOKUP($B569,#REF!,3,0),"")))</f>
        <v/>
      </c>
      <c r="E569" s="406"/>
      <c r="F569" s="407" t="str">
        <f>IF($B569="","",IFERROR(VLOOKUP($B569,#REF!,4,0),IFERROR(VLOOKUP($B569,#REF!,6,0),"")))</f>
        <v/>
      </c>
      <c r="G569" s="407" t="str">
        <f>IF($B569="","",IFERROR(VLOOKUP($B569,#REF!,5,0),IFERROR(VLOOKUP($B569,#REF!,7,0),"")))</f>
        <v/>
      </c>
      <c r="H569" s="407" t="str">
        <f t="shared" si="158"/>
        <v/>
      </c>
      <c r="I569" s="407" t="str">
        <f t="shared" si="160"/>
        <v/>
      </c>
      <c r="J569" s="407" t="str">
        <f t="shared" si="161"/>
        <v/>
      </c>
      <c r="K569" s="407" t="str">
        <f t="shared" si="156"/>
        <v/>
      </c>
      <c r="L569" s="407"/>
      <c r="N569" s="366"/>
      <c r="O569" s="367" t="str">
        <f t="shared" si="162"/>
        <v/>
      </c>
      <c r="P569" s="366"/>
      <c r="Q569" s="395" t="str">
        <f t="shared" si="163"/>
        <v/>
      </c>
      <c r="R569" s="366"/>
      <c r="S569" s="396" t="str">
        <f t="shared" si="164"/>
        <v/>
      </c>
      <c r="T569" s="397">
        <f ca="1">SUMIF($N$8:S$9,"QUANT.",N569:S569)</f>
        <v>0</v>
      </c>
      <c r="U569" s="398">
        <f ca="1" t="shared" si="157"/>
        <v>0</v>
      </c>
      <c r="V569" s="399" t="str">
        <f ca="1" t="shared" si="159"/>
        <v/>
      </c>
      <c r="W569" s="400">
        <f ca="1" t="shared" si="165"/>
        <v>0</v>
      </c>
      <c r="X569" s="400" t="e">
        <f ca="1" t="shared" si="166"/>
        <v>#VALUE!</v>
      </c>
    </row>
    <row r="570" spans="1:24">
      <c r="A570" s="402"/>
      <c r="B570" s="403"/>
      <c r="C570" s="404" t="str">
        <f>IF($B570="","",IFERROR(VLOOKUP($B570,#REF!,2,0),IFERROR(VLOOKUP($B570,#REF!,2,0),"")))</f>
        <v/>
      </c>
      <c r="D570" s="405" t="str">
        <f>IF($B570="","",IFERROR(VLOOKUP($B570,#REF!,3,0),IFERROR(VLOOKUP($B570,#REF!,3,0),"")))</f>
        <v/>
      </c>
      <c r="E570" s="406"/>
      <c r="F570" s="407" t="str">
        <f>IF($B570="","",IFERROR(VLOOKUP($B570,#REF!,4,0),IFERROR(VLOOKUP($B570,#REF!,6,0),"")))</f>
        <v/>
      </c>
      <c r="G570" s="407" t="str">
        <f>IF($B570="","",IFERROR(VLOOKUP($B570,#REF!,5,0),IFERROR(VLOOKUP($B570,#REF!,7,0),"")))</f>
        <v/>
      </c>
      <c r="H570" s="407" t="str">
        <f t="shared" si="158"/>
        <v/>
      </c>
      <c r="I570" s="407" t="str">
        <f t="shared" si="160"/>
        <v/>
      </c>
      <c r="J570" s="407" t="str">
        <f t="shared" si="161"/>
        <v/>
      </c>
      <c r="K570" s="407" t="str">
        <f t="shared" si="156"/>
        <v/>
      </c>
      <c r="L570" s="407"/>
      <c r="N570" s="366"/>
      <c r="O570" s="367" t="str">
        <f t="shared" si="162"/>
        <v/>
      </c>
      <c r="P570" s="366"/>
      <c r="Q570" s="395" t="str">
        <f t="shared" si="163"/>
        <v/>
      </c>
      <c r="R570" s="366"/>
      <c r="S570" s="396" t="str">
        <f t="shared" si="164"/>
        <v/>
      </c>
      <c r="T570" s="397">
        <f ca="1">SUMIF($N$8:S$9,"QUANT.",N570:S570)</f>
        <v>0</v>
      </c>
      <c r="U570" s="398">
        <f ca="1" t="shared" si="157"/>
        <v>0</v>
      </c>
      <c r="V570" s="399" t="str">
        <f ca="1" t="shared" si="159"/>
        <v/>
      </c>
      <c r="W570" s="400">
        <f ca="1" t="shared" si="165"/>
        <v>0</v>
      </c>
      <c r="X570" s="400" t="e">
        <f ca="1" t="shared" si="166"/>
        <v>#VALUE!</v>
      </c>
    </row>
    <row r="571" spans="1:24">
      <c r="A571" s="402"/>
      <c r="B571" s="403"/>
      <c r="C571" s="404" t="str">
        <f>IF($B571="","",IFERROR(VLOOKUP($B571,#REF!,2,0),IFERROR(VLOOKUP($B571,#REF!,2,0),"")))</f>
        <v/>
      </c>
      <c r="D571" s="405" t="str">
        <f>IF($B571="","",IFERROR(VLOOKUP($B571,#REF!,3,0),IFERROR(VLOOKUP($B571,#REF!,3,0),"")))</f>
        <v/>
      </c>
      <c r="E571" s="406"/>
      <c r="F571" s="407" t="str">
        <f>IF($B571="","",IFERROR(VLOOKUP($B571,#REF!,4,0),IFERROR(VLOOKUP($B571,#REF!,6,0),"")))</f>
        <v/>
      </c>
      <c r="G571" s="407" t="str">
        <f>IF($B571="","",IFERROR(VLOOKUP($B571,#REF!,5,0),IFERROR(VLOOKUP($B571,#REF!,7,0),"")))</f>
        <v/>
      </c>
      <c r="H571" s="407" t="str">
        <f t="shared" si="158"/>
        <v/>
      </c>
      <c r="I571" s="407" t="str">
        <f t="shared" si="160"/>
        <v/>
      </c>
      <c r="J571" s="407" t="str">
        <f t="shared" si="161"/>
        <v/>
      </c>
      <c r="K571" s="407" t="str">
        <f t="shared" si="156"/>
        <v/>
      </c>
      <c r="L571" s="407"/>
      <c r="N571" s="366"/>
      <c r="O571" s="367" t="str">
        <f t="shared" si="162"/>
        <v/>
      </c>
      <c r="P571" s="366"/>
      <c r="Q571" s="395" t="str">
        <f t="shared" si="163"/>
        <v/>
      </c>
      <c r="R571" s="366"/>
      <c r="S571" s="396" t="str">
        <f t="shared" si="164"/>
        <v/>
      </c>
      <c r="T571" s="397">
        <f ca="1">SUMIF($N$8:S$9,"QUANT.",N571:S571)</f>
        <v>0</v>
      </c>
      <c r="U571" s="398">
        <f ca="1" t="shared" si="157"/>
        <v>0</v>
      </c>
      <c r="V571" s="399" t="str">
        <f ca="1" t="shared" si="159"/>
        <v/>
      </c>
      <c r="W571" s="400">
        <f ca="1" t="shared" si="165"/>
        <v>0</v>
      </c>
      <c r="X571" s="400" t="e">
        <f ca="1" t="shared" si="166"/>
        <v>#VALUE!</v>
      </c>
    </row>
    <row r="572" spans="1:24">
      <c r="A572" s="402"/>
      <c r="B572" s="403"/>
      <c r="C572" s="404" t="str">
        <f>IF($B572="","",IFERROR(VLOOKUP($B572,#REF!,2,0),IFERROR(VLOOKUP($B572,#REF!,2,0),"")))</f>
        <v/>
      </c>
      <c r="D572" s="405" t="str">
        <f>IF($B572="","",IFERROR(VLOOKUP($B572,#REF!,3,0),IFERROR(VLOOKUP($B572,#REF!,3,0),"")))</f>
        <v/>
      </c>
      <c r="E572" s="406"/>
      <c r="F572" s="407" t="str">
        <f>IF($B572="","",IFERROR(VLOOKUP($B572,#REF!,4,0),IFERROR(VLOOKUP($B572,#REF!,6,0),"")))</f>
        <v/>
      </c>
      <c r="G572" s="407" t="str">
        <f>IF($B572="","",IFERROR(VLOOKUP($B572,#REF!,5,0),IFERROR(VLOOKUP($B572,#REF!,7,0),"")))</f>
        <v/>
      </c>
      <c r="H572" s="407" t="str">
        <f t="shared" si="158"/>
        <v/>
      </c>
      <c r="I572" s="407" t="str">
        <f t="shared" si="160"/>
        <v/>
      </c>
      <c r="J572" s="407" t="str">
        <f t="shared" si="161"/>
        <v/>
      </c>
      <c r="K572" s="407" t="str">
        <f t="shared" si="156"/>
        <v/>
      </c>
      <c r="L572" s="407"/>
      <c r="N572" s="366"/>
      <c r="O572" s="367" t="str">
        <f t="shared" si="162"/>
        <v/>
      </c>
      <c r="P572" s="366"/>
      <c r="Q572" s="395" t="str">
        <f t="shared" si="163"/>
        <v/>
      </c>
      <c r="R572" s="366"/>
      <c r="S572" s="396" t="str">
        <f t="shared" si="164"/>
        <v/>
      </c>
      <c r="T572" s="397">
        <f ca="1">SUMIF($N$8:S$9,"QUANT.",N572:S572)</f>
        <v>0</v>
      </c>
      <c r="U572" s="398">
        <f ca="1" t="shared" si="157"/>
        <v>0</v>
      </c>
      <c r="V572" s="399" t="str">
        <f ca="1" t="shared" si="159"/>
        <v/>
      </c>
      <c r="W572" s="400">
        <f ca="1" t="shared" si="165"/>
        <v>0</v>
      </c>
      <c r="X572" s="400" t="e">
        <f ca="1" t="shared" si="166"/>
        <v>#VALUE!</v>
      </c>
    </row>
    <row r="573" spans="1:24">
      <c r="A573" s="402"/>
      <c r="B573" s="403"/>
      <c r="C573" s="404" t="str">
        <f>IF($B573="","",IFERROR(VLOOKUP($B573,#REF!,2,0),IFERROR(VLOOKUP($B573,#REF!,2,0),"")))</f>
        <v/>
      </c>
      <c r="D573" s="405" t="str">
        <f>IF($B573="","",IFERROR(VLOOKUP($B573,#REF!,3,0),IFERROR(VLOOKUP($B573,#REF!,3,0),"")))</f>
        <v/>
      </c>
      <c r="E573" s="406"/>
      <c r="F573" s="407" t="str">
        <f>IF($B573="","",IFERROR(VLOOKUP($B573,#REF!,4,0),IFERROR(VLOOKUP($B573,#REF!,6,0),"")))</f>
        <v/>
      </c>
      <c r="G573" s="407" t="str">
        <f>IF($B573="","",IFERROR(VLOOKUP($B573,#REF!,5,0),IFERROR(VLOOKUP($B573,#REF!,7,0),"")))</f>
        <v/>
      </c>
      <c r="H573" s="407" t="str">
        <f t="shared" si="158"/>
        <v/>
      </c>
      <c r="I573" s="407" t="str">
        <f t="shared" si="160"/>
        <v/>
      </c>
      <c r="J573" s="407" t="str">
        <f t="shared" si="161"/>
        <v/>
      </c>
      <c r="K573" s="407" t="str">
        <f t="shared" si="156"/>
        <v/>
      </c>
      <c r="L573" s="407"/>
      <c r="N573" s="366"/>
      <c r="O573" s="367" t="str">
        <f t="shared" si="162"/>
        <v/>
      </c>
      <c r="P573" s="366"/>
      <c r="Q573" s="395" t="str">
        <f t="shared" si="163"/>
        <v/>
      </c>
      <c r="R573" s="366"/>
      <c r="S573" s="396" t="str">
        <f t="shared" si="164"/>
        <v/>
      </c>
      <c r="T573" s="397">
        <f ca="1">SUMIF($N$8:S$9,"QUANT.",N573:S573)</f>
        <v>0</v>
      </c>
      <c r="U573" s="398">
        <f ca="1" t="shared" si="157"/>
        <v>0</v>
      </c>
      <c r="V573" s="399" t="str">
        <f ca="1" t="shared" si="159"/>
        <v/>
      </c>
      <c r="W573" s="400">
        <f ca="1" t="shared" si="165"/>
        <v>0</v>
      </c>
      <c r="X573" s="400" t="e">
        <f ca="1" t="shared" si="166"/>
        <v>#VALUE!</v>
      </c>
    </row>
    <row r="574" spans="1:24">
      <c r="A574" s="402"/>
      <c r="B574" s="403"/>
      <c r="C574" s="404" t="str">
        <f>IF($B574="","",IFERROR(VLOOKUP($B574,#REF!,2,0),IFERROR(VLOOKUP($B574,#REF!,2,0),"")))</f>
        <v/>
      </c>
      <c r="D574" s="405" t="str">
        <f>IF($B574="","",IFERROR(VLOOKUP($B574,#REF!,3,0),IFERROR(VLOOKUP($B574,#REF!,3,0),"")))</f>
        <v/>
      </c>
      <c r="E574" s="406"/>
      <c r="F574" s="407" t="str">
        <f>IF($B574="","",IFERROR(VLOOKUP($B574,#REF!,4,0),IFERROR(VLOOKUP($B574,#REF!,6,0),"")))</f>
        <v/>
      </c>
      <c r="G574" s="407" t="str">
        <f>IF($B574="","",IFERROR(VLOOKUP($B574,#REF!,5,0),IFERROR(VLOOKUP($B574,#REF!,7,0),"")))</f>
        <v/>
      </c>
      <c r="H574" s="407" t="str">
        <f t="shared" si="158"/>
        <v/>
      </c>
      <c r="I574" s="407" t="str">
        <f t="shared" si="160"/>
        <v/>
      </c>
      <c r="J574" s="407" t="str">
        <f t="shared" si="161"/>
        <v/>
      </c>
      <c r="K574" s="407" t="str">
        <f t="shared" si="156"/>
        <v/>
      </c>
      <c r="L574" s="407"/>
      <c r="N574" s="366"/>
      <c r="O574" s="367" t="str">
        <f t="shared" si="162"/>
        <v/>
      </c>
      <c r="P574" s="366"/>
      <c r="Q574" s="395" t="str">
        <f t="shared" si="163"/>
        <v/>
      </c>
      <c r="R574" s="366"/>
      <c r="S574" s="396" t="str">
        <f t="shared" si="164"/>
        <v/>
      </c>
      <c r="T574" s="397">
        <f ca="1">SUMIF($N$8:S$9,"QUANT.",N574:S574)</f>
        <v>0</v>
      </c>
      <c r="U574" s="398">
        <f ca="1" t="shared" si="157"/>
        <v>0</v>
      </c>
      <c r="V574" s="399" t="str">
        <f ca="1" t="shared" si="159"/>
        <v/>
      </c>
      <c r="W574" s="400">
        <f ca="1" t="shared" si="165"/>
        <v>0</v>
      </c>
      <c r="X574" s="400" t="e">
        <f ca="1" t="shared" si="166"/>
        <v>#VALUE!</v>
      </c>
    </row>
    <row r="575" spans="1:24">
      <c r="A575" s="402"/>
      <c r="B575" s="403"/>
      <c r="C575" s="404" t="str">
        <f>IF($B575="","",IFERROR(VLOOKUP($B575,#REF!,2,0),IFERROR(VLOOKUP($B575,#REF!,2,0),"")))</f>
        <v/>
      </c>
      <c r="D575" s="405" t="str">
        <f>IF($B575="","",IFERROR(VLOOKUP($B575,#REF!,3,0),IFERROR(VLOOKUP($B575,#REF!,3,0),"")))</f>
        <v/>
      </c>
      <c r="E575" s="406"/>
      <c r="F575" s="407" t="str">
        <f>IF($B575="","",IFERROR(VLOOKUP($B575,#REF!,4,0),IFERROR(VLOOKUP($B575,#REF!,6,0),"")))</f>
        <v/>
      </c>
      <c r="G575" s="407" t="str">
        <f>IF($B575="","",IFERROR(VLOOKUP($B575,#REF!,5,0),IFERROR(VLOOKUP($B575,#REF!,7,0),"")))</f>
        <v/>
      </c>
      <c r="H575" s="407" t="str">
        <f t="shared" si="158"/>
        <v/>
      </c>
      <c r="I575" s="407" t="str">
        <f t="shared" si="160"/>
        <v/>
      </c>
      <c r="J575" s="407" t="str">
        <f t="shared" si="161"/>
        <v/>
      </c>
      <c r="K575" s="407" t="str">
        <f t="shared" si="156"/>
        <v/>
      </c>
      <c r="L575" s="407"/>
      <c r="N575" s="366"/>
      <c r="O575" s="367" t="str">
        <f t="shared" si="162"/>
        <v/>
      </c>
      <c r="P575" s="366"/>
      <c r="Q575" s="395" t="str">
        <f t="shared" si="163"/>
        <v/>
      </c>
      <c r="R575" s="366"/>
      <c r="S575" s="396" t="str">
        <f t="shared" si="164"/>
        <v/>
      </c>
      <c r="T575" s="397">
        <f ca="1">SUMIF($N$8:S$9,"QUANT.",N575:S575)</f>
        <v>0</v>
      </c>
      <c r="U575" s="398">
        <f ca="1" t="shared" si="157"/>
        <v>0</v>
      </c>
      <c r="V575" s="399" t="str">
        <f ca="1" t="shared" si="159"/>
        <v/>
      </c>
      <c r="W575" s="400">
        <f ca="1" t="shared" si="165"/>
        <v>0</v>
      </c>
      <c r="X575" s="400" t="e">
        <f ca="1" t="shared" si="166"/>
        <v>#VALUE!</v>
      </c>
    </row>
    <row r="576" spans="1:24">
      <c r="A576" s="402"/>
      <c r="B576" s="403"/>
      <c r="C576" s="404" t="str">
        <f>IF($B576="","",IFERROR(VLOOKUP($B576,#REF!,2,0),IFERROR(VLOOKUP($B576,#REF!,2,0),"")))</f>
        <v/>
      </c>
      <c r="D576" s="405" t="str">
        <f>IF($B576="","",IFERROR(VLOOKUP($B576,#REF!,3,0),IFERROR(VLOOKUP($B576,#REF!,3,0),"")))</f>
        <v/>
      </c>
      <c r="E576" s="406"/>
      <c r="F576" s="407" t="str">
        <f>IF($B576="","",IFERROR(VLOOKUP($B576,#REF!,4,0),IFERROR(VLOOKUP($B576,#REF!,6,0),"")))</f>
        <v/>
      </c>
      <c r="G576" s="407" t="str">
        <f>IF($B576="","",IFERROR(VLOOKUP($B576,#REF!,5,0),IFERROR(VLOOKUP($B576,#REF!,7,0),"")))</f>
        <v/>
      </c>
      <c r="H576" s="407" t="str">
        <f t="shared" si="158"/>
        <v/>
      </c>
      <c r="I576" s="407" t="str">
        <f t="shared" si="160"/>
        <v/>
      </c>
      <c r="J576" s="407" t="str">
        <f t="shared" si="161"/>
        <v/>
      </c>
      <c r="K576" s="407" t="str">
        <f t="shared" si="156"/>
        <v/>
      </c>
      <c r="L576" s="407"/>
      <c r="N576" s="366"/>
      <c r="O576" s="367" t="str">
        <f t="shared" si="162"/>
        <v/>
      </c>
      <c r="P576" s="366"/>
      <c r="Q576" s="395" t="str">
        <f t="shared" si="163"/>
        <v/>
      </c>
      <c r="R576" s="366"/>
      <c r="S576" s="396" t="str">
        <f t="shared" si="164"/>
        <v/>
      </c>
      <c r="T576" s="397">
        <f ca="1">SUMIF($N$8:S$9,"QUANT.",N576:S576)</f>
        <v>0</v>
      </c>
      <c r="U576" s="398">
        <f ca="1" t="shared" si="157"/>
        <v>0</v>
      </c>
      <c r="V576" s="399" t="str">
        <f ca="1" t="shared" si="159"/>
        <v/>
      </c>
      <c r="W576" s="400">
        <f ca="1" t="shared" si="165"/>
        <v>0</v>
      </c>
      <c r="X576" s="400" t="e">
        <f ca="1" t="shared" si="166"/>
        <v>#VALUE!</v>
      </c>
    </row>
    <row r="577" spans="1:24">
      <c r="A577" s="402"/>
      <c r="B577" s="403"/>
      <c r="C577" s="404" t="str">
        <f>IF($B577="","",IFERROR(VLOOKUP($B577,#REF!,2,0),IFERROR(VLOOKUP($B577,#REF!,2,0),"")))</f>
        <v/>
      </c>
      <c r="D577" s="405" t="str">
        <f>IF($B577="","",IFERROR(VLOOKUP($B577,#REF!,3,0),IFERROR(VLOOKUP($B577,#REF!,3,0),"")))</f>
        <v/>
      </c>
      <c r="E577" s="406"/>
      <c r="F577" s="407" t="str">
        <f>IF($B577="","",IFERROR(VLOOKUP($B577,#REF!,4,0),IFERROR(VLOOKUP($B577,#REF!,6,0),"")))</f>
        <v/>
      </c>
      <c r="G577" s="407" t="str">
        <f>IF($B577="","",IFERROR(VLOOKUP($B577,#REF!,5,0),IFERROR(VLOOKUP($B577,#REF!,7,0),"")))</f>
        <v/>
      </c>
      <c r="H577" s="407" t="str">
        <f t="shared" si="158"/>
        <v/>
      </c>
      <c r="I577" s="407" t="str">
        <f t="shared" si="160"/>
        <v/>
      </c>
      <c r="J577" s="407" t="str">
        <f t="shared" si="161"/>
        <v/>
      </c>
      <c r="K577" s="407" t="str">
        <f t="shared" si="156"/>
        <v/>
      </c>
      <c r="L577" s="407"/>
      <c r="N577" s="366"/>
      <c r="O577" s="367" t="str">
        <f t="shared" si="162"/>
        <v/>
      </c>
      <c r="P577" s="366"/>
      <c r="Q577" s="395" t="str">
        <f t="shared" si="163"/>
        <v/>
      </c>
      <c r="R577" s="366"/>
      <c r="S577" s="396" t="str">
        <f t="shared" si="164"/>
        <v/>
      </c>
      <c r="T577" s="397">
        <f ca="1">SUMIF($N$8:S$9,"QUANT.",N577:S577)</f>
        <v>0</v>
      </c>
      <c r="U577" s="398">
        <f ca="1" t="shared" si="157"/>
        <v>0</v>
      </c>
      <c r="V577" s="399" t="str">
        <f ca="1" t="shared" si="159"/>
        <v/>
      </c>
      <c r="W577" s="400">
        <f ca="1" t="shared" si="165"/>
        <v>0</v>
      </c>
      <c r="X577" s="400" t="e">
        <f ca="1" t="shared" si="166"/>
        <v>#VALUE!</v>
      </c>
    </row>
    <row r="578" spans="1:24">
      <c r="A578" s="402"/>
      <c r="B578" s="403"/>
      <c r="C578" s="404" t="str">
        <f>IF($B578="","",IFERROR(VLOOKUP($B578,#REF!,2,0),IFERROR(VLOOKUP($B578,#REF!,2,0),"")))</f>
        <v/>
      </c>
      <c r="D578" s="405" t="str">
        <f>IF($B578="","",IFERROR(VLOOKUP($B578,#REF!,3,0),IFERROR(VLOOKUP($B578,#REF!,3,0),"")))</f>
        <v/>
      </c>
      <c r="E578" s="406"/>
      <c r="F578" s="407" t="str">
        <f>IF($B578="","",IFERROR(VLOOKUP($B578,#REF!,4,0),IFERROR(VLOOKUP($B578,#REF!,6,0),"")))</f>
        <v/>
      </c>
      <c r="G578" s="407" t="str">
        <f>IF($B578="","",IFERROR(VLOOKUP($B578,#REF!,5,0),IFERROR(VLOOKUP($B578,#REF!,7,0),"")))</f>
        <v/>
      </c>
      <c r="H578" s="407" t="str">
        <f t="shared" si="158"/>
        <v/>
      </c>
      <c r="I578" s="407" t="str">
        <f t="shared" si="160"/>
        <v/>
      </c>
      <c r="J578" s="407" t="str">
        <f t="shared" si="161"/>
        <v/>
      </c>
      <c r="K578" s="407" t="str">
        <f t="shared" si="156"/>
        <v/>
      </c>
      <c r="L578" s="407"/>
      <c r="N578" s="366"/>
      <c r="O578" s="367" t="str">
        <f t="shared" si="162"/>
        <v/>
      </c>
      <c r="P578" s="366"/>
      <c r="Q578" s="395" t="str">
        <f t="shared" si="163"/>
        <v/>
      </c>
      <c r="R578" s="366"/>
      <c r="S578" s="396" t="str">
        <f t="shared" si="164"/>
        <v/>
      </c>
      <c r="T578" s="397">
        <f ca="1">SUMIF($N$8:S$9,"QUANT.",N578:S578)</f>
        <v>0</v>
      </c>
      <c r="U578" s="398">
        <f ca="1" t="shared" si="157"/>
        <v>0</v>
      </c>
      <c r="V578" s="399" t="str">
        <f ca="1" t="shared" si="159"/>
        <v/>
      </c>
      <c r="W578" s="400">
        <f ca="1" t="shared" si="165"/>
        <v>0</v>
      </c>
      <c r="X578" s="400" t="e">
        <f ca="1" t="shared" si="166"/>
        <v>#VALUE!</v>
      </c>
    </row>
    <row r="579" spans="1:24">
      <c r="A579" s="402"/>
      <c r="B579" s="403"/>
      <c r="C579" s="404" t="str">
        <f>IF($B579="","",IFERROR(VLOOKUP($B579,#REF!,2,0),IFERROR(VLOOKUP($B579,#REF!,2,0),"")))</f>
        <v/>
      </c>
      <c r="D579" s="405" t="str">
        <f>IF($B579="","",IFERROR(VLOOKUP($B579,#REF!,3,0),IFERROR(VLOOKUP($B579,#REF!,3,0),"")))</f>
        <v/>
      </c>
      <c r="E579" s="406"/>
      <c r="F579" s="407" t="str">
        <f>IF($B579="","",IFERROR(VLOOKUP($B579,#REF!,4,0),IFERROR(VLOOKUP($B579,#REF!,6,0),"")))</f>
        <v/>
      </c>
      <c r="G579" s="407" t="str">
        <f>IF($B579="","",IFERROR(VLOOKUP($B579,#REF!,5,0),IFERROR(VLOOKUP($B579,#REF!,7,0),"")))</f>
        <v/>
      </c>
      <c r="H579" s="407" t="str">
        <f t="shared" si="158"/>
        <v/>
      </c>
      <c r="I579" s="407" t="str">
        <f t="shared" si="160"/>
        <v/>
      </c>
      <c r="J579" s="407" t="str">
        <f t="shared" si="161"/>
        <v/>
      </c>
      <c r="K579" s="407" t="str">
        <f t="shared" si="156"/>
        <v/>
      </c>
      <c r="L579" s="407"/>
      <c r="N579" s="366"/>
      <c r="O579" s="367" t="str">
        <f t="shared" si="162"/>
        <v/>
      </c>
      <c r="P579" s="366"/>
      <c r="Q579" s="395" t="str">
        <f t="shared" si="163"/>
        <v/>
      </c>
      <c r="R579" s="366"/>
      <c r="S579" s="396" t="str">
        <f t="shared" si="164"/>
        <v/>
      </c>
      <c r="T579" s="397">
        <f ca="1">SUMIF($N$8:S$9,"QUANT.",N579:S579)</f>
        <v>0</v>
      </c>
      <c r="U579" s="398">
        <f ca="1" t="shared" si="157"/>
        <v>0</v>
      </c>
      <c r="V579" s="399" t="str">
        <f ca="1" t="shared" si="159"/>
        <v/>
      </c>
      <c r="W579" s="400">
        <f ca="1" t="shared" si="165"/>
        <v>0</v>
      </c>
      <c r="X579" s="400" t="e">
        <f ca="1" t="shared" si="166"/>
        <v>#VALUE!</v>
      </c>
    </row>
    <row r="580" spans="1:24">
      <c r="A580" s="402"/>
      <c r="B580" s="403"/>
      <c r="C580" s="404" t="str">
        <f>IF($B580="","",IFERROR(VLOOKUP($B580,#REF!,2,0),IFERROR(VLOOKUP($B580,#REF!,2,0),"")))</f>
        <v/>
      </c>
      <c r="D580" s="405" t="str">
        <f>IF($B580="","",IFERROR(VLOOKUP($B580,#REF!,3,0),IFERROR(VLOOKUP($B580,#REF!,3,0),"")))</f>
        <v/>
      </c>
      <c r="E580" s="406"/>
      <c r="F580" s="407" t="str">
        <f>IF($B580="","",IFERROR(VLOOKUP($B580,#REF!,4,0),IFERROR(VLOOKUP($B580,#REF!,6,0),"")))</f>
        <v/>
      </c>
      <c r="G580" s="407" t="str">
        <f>IF($B580="","",IFERROR(VLOOKUP($B580,#REF!,5,0),IFERROR(VLOOKUP($B580,#REF!,7,0),"")))</f>
        <v/>
      </c>
      <c r="H580" s="407" t="str">
        <f t="shared" si="158"/>
        <v/>
      </c>
      <c r="I580" s="407" t="str">
        <f t="shared" si="160"/>
        <v/>
      </c>
      <c r="J580" s="407" t="str">
        <f t="shared" si="161"/>
        <v/>
      </c>
      <c r="K580" s="407" t="str">
        <f t="shared" si="156"/>
        <v/>
      </c>
      <c r="L580" s="407"/>
      <c r="N580" s="366"/>
      <c r="O580" s="367" t="str">
        <f t="shared" si="162"/>
        <v/>
      </c>
      <c r="P580" s="366"/>
      <c r="Q580" s="395" t="str">
        <f t="shared" si="163"/>
        <v/>
      </c>
      <c r="R580" s="366"/>
      <c r="S580" s="396" t="str">
        <f t="shared" si="164"/>
        <v/>
      </c>
      <c r="T580" s="397">
        <f ca="1">SUMIF($N$8:S$9,"QUANT.",N580:S580)</f>
        <v>0</v>
      </c>
      <c r="U580" s="398">
        <f ca="1" t="shared" si="157"/>
        <v>0</v>
      </c>
      <c r="V580" s="399" t="str">
        <f ca="1" t="shared" si="159"/>
        <v/>
      </c>
      <c r="W580" s="400">
        <f ca="1" t="shared" si="165"/>
        <v>0</v>
      </c>
      <c r="X580" s="400" t="e">
        <f ca="1" t="shared" si="166"/>
        <v>#VALUE!</v>
      </c>
    </row>
    <row r="581" spans="1:24">
      <c r="A581" s="402"/>
      <c r="B581" s="403"/>
      <c r="C581" s="404" t="str">
        <f>IF($B581="","",IFERROR(VLOOKUP($B581,#REF!,2,0),IFERROR(VLOOKUP($B581,#REF!,2,0),"")))</f>
        <v/>
      </c>
      <c r="D581" s="405" t="str">
        <f>IF($B581="","",IFERROR(VLOOKUP($B581,#REF!,3,0),IFERROR(VLOOKUP($B581,#REF!,3,0),"")))</f>
        <v/>
      </c>
      <c r="E581" s="406"/>
      <c r="F581" s="407" t="str">
        <f>IF($B581="","",IFERROR(VLOOKUP($B581,#REF!,4,0),IFERROR(VLOOKUP($B581,#REF!,6,0),"")))</f>
        <v/>
      </c>
      <c r="G581" s="407" t="str">
        <f>IF($B581="","",IFERROR(VLOOKUP($B581,#REF!,5,0),IFERROR(VLOOKUP($B581,#REF!,7,0),"")))</f>
        <v/>
      </c>
      <c r="H581" s="407" t="str">
        <f t="shared" si="158"/>
        <v/>
      </c>
      <c r="I581" s="407" t="str">
        <f t="shared" si="160"/>
        <v/>
      </c>
      <c r="J581" s="407" t="str">
        <f t="shared" si="161"/>
        <v/>
      </c>
      <c r="K581" s="407" t="str">
        <f t="shared" si="156"/>
        <v/>
      </c>
      <c r="L581" s="407"/>
      <c r="N581" s="366"/>
      <c r="O581" s="367" t="str">
        <f t="shared" si="162"/>
        <v/>
      </c>
      <c r="P581" s="366"/>
      <c r="Q581" s="395" t="str">
        <f t="shared" si="163"/>
        <v/>
      </c>
      <c r="R581" s="366"/>
      <c r="S581" s="396" t="str">
        <f t="shared" si="164"/>
        <v/>
      </c>
      <c r="T581" s="397">
        <f ca="1">SUMIF($N$8:S$9,"QUANT.",N581:S581)</f>
        <v>0</v>
      </c>
      <c r="U581" s="398">
        <f ca="1" t="shared" si="157"/>
        <v>0</v>
      </c>
      <c r="V581" s="399" t="str">
        <f ca="1" t="shared" si="159"/>
        <v/>
      </c>
      <c r="W581" s="400">
        <f ca="1" t="shared" si="165"/>
        <v>0</v>
      </c>
      <c r="X581" s="400" t="e">
        <f ca="1" t="shared" si="166"/>
        <v>#VALUE!</v>
      </c>
    </row>
    <row r="582" spans="1:24">
      <c r="A582" s="402"/>
      <c r="B582" s="403"/>
      <c r="C582" s="404" t="str">
        <f>IF($B582="","",IFERROR(VLOOKUP($B582,#REF!,2,0),IFERROR(VLOOKUP($B582,#REF!,2,0),"")))</f>
        <v/>
      </c>
      <c r="D582" s="405" t="str">
        <f>IF($B582="","",IFERROR(VLOOKUP($B582,#REF!,3,0),IFERROR(VLOOKUP($B582,#REF!,3,0),"")))</f>
        <v/>
      </c>
      <c r="E582" s="406"/>
      <c r="F582" s="407" t="str">
        <f>IF($B582="","",IFERROR(VLOOKUP($B582,#REF!,4,0),IFERROR(VLOOKUP($B582,#REF!,6,0),"")))</f>
        <v/>
      </c>
      <c r="G582" s="407" t="str">
        <f>IF($B582="","",IFERROR(VLOOKUP($B582,#REF!,5,0),IFERROR(VLOOKUP($B582,#REF!,7,0),"")))</f>
        <v/>
      </c>
      <c r="H582" s="407" t="str">
        <f t="shared" si="158"/>
        <v/>
      </c>
      <c r="I582" s="407" t="str">
        <f t="shared" si="160"/>
        <v/>
      </c>
      <c r="J582" s="407" t="str">
        <f t="shared" si="161"/>
        <v/>
      </c>
      <c r="K582" s="407" t="str">
        <f t="shared" si="156"/>
        <v/>
      </c>
      <c r="L582" s="407"/>
      <c r="N582" s="366"/>
      <c r="O582" s="367" t="str">
        <f t="shared" si="162"/>
        <v/>
      </c>
      <c r="P582" s="366"/>
      <c r="Q582" s="395" t="str">
        <f t="shared" si="163"/>
        <v/>
      </c>
      <c r="R582" s="366"/>
      <c r="S582" s="396" t="str">
        <f t="shared" si="164"/>
        <v/>
      </c>
      <c r="T582" s="397">
        <f ca="1">SUMIF($N$8:S$9,"QUANT.",N582:S582)</f>
        <v>0</v>
      </c>
      <c r="U582" s="398">
        <f ca="1" t="shared" si="157"/>
        <v>0</v>
      </c>
      <c r="V582" s="399" t="str">
        <f ca="1" t="shared" si="159"/>
        <v/>
      </c>
      <c r="W582" s="400">
        <f ca="1" t="shared" si="165"/>
        <v>0</v>
      </c>
      <c r="X582" s="400" t="e">
        <f ca="1" t="shared" si="166"/>
        <v>#VALUE!</v>
      </c>
    </row>
    <row r="583" spans="1:24">
      <c r="A583" s="402"/>
      <c r="B583" s="403"/>
      <c r="C583" s="404" t="str">
        <f>IF($B583="","",IFERROR(VLOOKUP($B583,#REF!,2,0),IFERROR(VLOOKUP($B583,#REF!,2,0),"")))</f>
        <v/>
      </c>
      <c r="D583" s="405" t="str">
        <f>IF($B583="","",IFERROR(VLOOKUP($B583,#REF!,3,0),IFERROR(VLOOKUP($B583,#REF!,3,0),"")))</f>
        <v/>
      </c>
      <c r="E583" s="406"/>
      <c r="F583" s="407" t="str">
        <f>IF($B583="","",IFERROR(VLOOKUP($B583,#REF!,4,0),IFERROR(VLOOKUP($B583,#REF!,6,0),"")))</f>
        <v/>
      </c>
      <c r="G583" s="407" t="str">
        <f>IF($B583="","",IFERROR(VLOOKUP($B583,#REF!,5,0),IFERROR(VLOOKUP($B583,#REF!,7,0),"")))</f>
        <v/>
      </c>
      <c r="H583" s="407" t="str">
        <f t="shared" si="158"/>
        <v/>
      </c>
      <c r="I583" s="407" t="str">
        <f t="shared" si="160"/>
        <v/>
      </c>
      <c r="J583" s="407" t="str">
        <f t="shared" si="161"/>
        <v/>
      </c>
      <c r="K583" s="407" t="str">
        <f t="shared" si="156"/>
        <v/>
      </c>
      <c r="L583" s="407"/>
      <c r="N583" s="366"/>
      <c r="O583" s="367" t="str">
        <f t="shared" si="162"/>
        <v/>
      </c>
      <c r="P583" s="366"/>
      <c r="Q583" s="395" t="str">
        <f t="shared" si="163"/>
        <v/>
      </c>
      <c r="R583" s="366"/>
      <c r="S583" s="396" t="str">
        <f t="shared" si="164"/>
        <v/>
      </c>
      <c r="T583" s="397">
        <f ca="1">SUMIF($N$8:S$9,"QUANT.",N583:S583)</f>
        <v>0</v>
      </c>
      <c r="U583" s="398">
        <f ca="1" t="shared" si="157"/>
        <v>0</v>
      </c>
      <c r="V583" s="399" t="str">
        <f ca="1" t="shared" si="159"/>
        <v/>
      </c>
      <c r="W583" s="400">
        <f ca="1" t="shared" si="165"/>
        <v>0</v>
      </c>
      <c r="X583" s="400" t="e">
        <f ca="1" t="shared" si="166"/>
        <v>#VALUE!</v>
      </c>
    </row>
    <row r="584" spans="1:24">
      <c r="A584" s="402"/>
      <c r="B584" s="403"/>
      <c r="C584" s="404" t="str">
        <f>IF($B584="","",IFERROR(VLOOKUP($B584,#REF!,2,0),IFERROR(VLOOKUP($B584,#REF!,2,0),"")))</f>
        <v/>
      </c>
      <c r="D584" s="405" t="str">
        <f>IF($B584="","",IFERROR(VLOOKUP($B584,#REF!,3,0),IFERROR(VLOOKUP($B584,#REF!,3,0),"")))</f>
        <v/>
      </c>
      <c r="E584" s="406"/>
      <c r="F584" s="407" t="str">
        <f>IF($B584="","",IFERROR(VLOOKUP($B584,#REF!,4,0),IFERROR(VLOOKUP($B584,#REF!,6,0),"")))</f>
        <v/>
      </c>
      <c r="G584" s="407" t="str">
        <f>IF($B584="","",IFERROR(VLOOKUP($B584,#REF!,5,0),IFERROR(VLOOKUP($B584,#REF!,7,0),"")))</f>
        <v/>
      </c>
      <c r="H584" s="407" t="str">
        <f t="shared" si="158"/>
        <v/>
      </c>
      <c r="I584" s="407" t="str">
        <f t="shared" si="160"/>
        <v/>
      </c>
      <c r="J584" s="407" t="str">
        <f t="shared" si="161"/>
        <v/>
      </c>
      <c r="K584" s="407" t="str">
        <f t="shared" si="156"/>
        <v/>
      </c>
      <c r="L584" s="407"/>
      <c r="N584" s="366"/>
      <c r="O584" s="367" t="str">
        <f t="shared" si="162"/>
        <v/>
      </c>
      <c r="P584" s="366"/>
      <c r="Q584" s="395" t="str">
        <f t="shared" si="163"/>
        <v/>
      </c>
      <c r="R584" s="366"/>
      <c r="S584" s="396" t="str">
        <f t="shared" si="164"/>
        <v/>
      </c>
      <c r="T584" s="397">
        <f ca="1">SUMIF($N$8:S$9,"QUANT.",N584:S584)</f>
        <v>0</v>
      </c>
      <c r="U584" s="398">
        <f ca="1" t="shared" si="157"/>
        <v>0</v>
      </c>
      <c r="V584" s="399" t="str">
        <f ca="1" t="shared" si="159"/>
        <v/>
      </c>
      <c r="W584" s="400">
        <f ca="1" t="shared" si="165"/>
        <v>0</v>
      </c>
      <c r="X584" s="400" t="e">
        <f ca="1" t="shared" si="166"/>
        <v>#VALUE!</v>
      </c>
    </row>
    <row r="585" spans="1:24">
      <c r="A585" s="402"/>
      <c r="B585" s="403"/>
      <c r="C585" s="404" t="str">
        <f>IF($B585="","",IFERROR(VLOOKUP($B585,#REF!,2,0),IFERROR(VLOOKUP($B585,#REF!,2,0),"")))</f>
        <v/>
      </c>
      <c r="D585" s="405" t="str">
        <f>IF($B585="","",IFERROR(VLOOKUP($B585,#REF!,3,0),IFERROR(VLOOKUP($B585,#REF!,3,0),"")))</f>
        <v/>
      </c>
      <c r="E585" s="406"/>
      <c r="F585" s="407" t="str">
        <f>IF($B585="","",IFERROR(VLOOKUP($B585,#REF!,4,0),IFERROR(VLOOKUP($B585,#REF!,6,0),"")))</f>
        <v/>
      </c>
      <c r="G585" s="407" t="str">
        <f>IF($B585="","",IFERROR(VLOOKUP($B585,#REF!,5,0),IFERROR(VLOOKUP($B585,#REF!,7,0),"")))</f>
        <v/>
      </c>
      <c r="H585" s="407" t="str">
        <f t="shared" si="158"/>
        <v/>
      </c>
      <c r="I585" s="407" t="str">
        <f t="shared" si="160"/>
        <v/>
      </c>
      <c r="J585" s="407" t="str">
        <f t="shared" si="161"/>
        <v/>
      </c>
      <c r="K585" s="407" t="str">
        <f t="shared" si="156"/>
        <v/>
      </c>
      <c r="L585" s="407"/>
      <c r="N585" s="366"/>
      <c r="O585" s="367" t="str">
        <f t="shared" si="162"/>
        <v/>
      </c>
      <c r="P585" s="366"/>
      <c r="Q585" s="395" t="str">
        <f t="shared" si="163"/>
        <v/>
      </c>
      <c r="R585" s="366"/>
      <c r="S585" s="396" t="str">
        <f t="shared" si="164"/>
        <v/>
      </c>
      <c r="T585" s="397">
        <f ca="1">SUMIF($N$8:S$9,"QUANT.",N585:S585)</f>
        <v>0</v>
      </c>
      <c r="U585" s="398">
        <f ca="1" t="shared" si="157"/>
        <v>0</v>
      </c>
      <c r="V585" s="399" t="str">
        <f ca="1" t="shared" si="159"/>
        <v/>
      </c>
      <c r="W585" s="400">
        <f ca="1" t="shared" si="165"/>
        <v>0</v>
      </c>
      <c r="X585" s="400" t="e">
        <f ca="1" t="shared" si="166"/>
        <v>#VALUE!</v>
      </c>
    </row>
    <row r="586" spans="1:24">
      <c r="A586" s="402"/>
      <c r="B586" s="403"/>
      <c r="C586" s="404" t="str">
        <f>IF($B586="","",IFERROR(VLOOKUP($B586,#REF!,2,0),IFERROR(VLOOKUP($B586,#REF!,2,0),"")))</f>
        <v/>
      </c>
      <c r="D586" s="405" t="str">
        <f>IF($B586="","",IFERROR(VLOOKUP($B586,#REF!,3,0),IFERROR(VLOOKUP($B586,#REF!,3,0),"")))</f>
        <v/>
      </c>
      <c r="E586" s="406"/>
      <c r="F586" s="407" t="str">
        <f>IF($B586="","",IFERROR(VLOOKUP($B586,#REF!,4,0),IFERROR(VLOOKUP($B586,#REF!,6,0),"")))</f>
        <v/>
      </c>
      <c r="G586" s="407" t="str">
        <f>IF($B586="","",IFERROR(VLOOKUP($B586,#REF!,5,0),IFERROR(VLOOKUP($B586,#REF!,7,0),"")))</f>
        <v/>
      </c>
      <c r="H586" s="407" t="str">
        <f t="shared" si="158"/>
        <v/>
      </c>
      <c r="I586" s="407" t="str">
        <f t="shared" si="160"/>
        <v/>
      </c>
      <c r="J586" s="407" t="str">
        <f t="shared" si="161"/>
        <v/>
      </c>
      <c r="K586" s="407" t="str">
        <f t="shared" si="156"/>
        <v/>
      </c>
      <c r="L586" s="407"/>
      <c r="N586" s="366"/>
      <c r="O586" s="367" t="str">
        <f t="shared" si="162"/>
        <v/>
      </c>
      <c r="P586" s="366"/>
      <c r="Q586" s="395" t="str">
        <f t="shared" si="163"/>
        <v/>
      </c>
      <c r="R586" s="366"/>
      <c r="S586" s="396" t="str">
        <f t="shared" si="164"/>
        <v/>
      </c>
      <c r="T586" s="397">
        <f ca="1">SUMIF($N$8:S$9,"QUANT.",N586:S586)</f>
        <v>0</v>
      </c>
      <c r="U586" s="398">
        <f ca="1" t="shared" si="157"/>
        <v>0</v>
      </c>
      <c r="V586" s="399" t="str">
        <f ca="1" t="shared" si="159"/>
        <v/>
      </c>
      <c r="W586" s="400">
        <f ca="1" t="shared" si="165"/>
        <v>0</v>
      </c>
      <c r="X586" s="400" t="e">
        <f ca="1" t="shared" si="166"/>
        <v>#VALUE!</v>
      </c>
    </row>
    <row r="587" spans="1:24">
      <c r="A587" s="402"/>
      <c r="B587" s="403"/>
      <c r="C587" s="404" t="str">
        <f>IF($B587="","",IFERROR(VLOOKUP($B587,#REF!,2,0),IFERROR(VLOOKUP($B587,#REF!,2,0),"")))</f>
        <v/>
      </c>
      <c r="D587" s="405" t="str">
        <f>IF($B587="","",IFERROR(VLOOKUP($B587,#REF!,3,0),IFERROR(VLOOKUP($B587,#REF!,3,0),"")))</f>
        <v/>
      </c>
      <c r="E587" s="406"/>
      <c r="F587" s="407" t="str">
        <f>IF($B587="","",IFERROR(VLOOKUP($B587,#REF!,4,0),IFERROR(VLOOKUP($B587,#REF!,6,0),"")))</f>
        <v/>
      </c>
      <c r="G587" s="407" t="str">
        <f>IF($B587="","",IFERROR(VLOOKUP($B587,#REF!,5,0),IFERROR(VLOOKUP($B587,#REF!,7,0),"")))</f>
        <v/>
      </c>
      <c r="H587" s="407" t="str">
        <f t="shared" si="158"/>
        <v/>
      </c>
      <c r="I587" s="407" t="str">
        <f t="shared" si="160"/>
        <v/>
      </c>
      <c r="J587" s="407" t="str">
        <f t="shared" si="161"/>
        <v/>
      </c>
      <c r="K587" s="407" t="str">
        <f t="shared" si="156"/>
        <v/>
      </c>
      <c r="L587" s="407"/>
      <c r="N587" s="366"/>
      <c r="O587" s="367" t="str">
        <f t="shared" si="162"/>
        <v/>
      </c>
      <c r="P587" s="366"/>
      <c r="Q587" s="395" t="str">
        <f t="shared" si="163"/>
        <v/>
      </c>
      <c r="R587" s="366"/>
      <c r="S587" s="396" t="str">
        <f t="shared" si="164"/>
        <v/>
      </c>
      <c r="T587" s="397">
        <f ca="1">SUMIF($N$8:S$9,"QUANT.",N587:S587)</f>
        <v>0</v>
      </c>
      <c r="U587" s="398">
        <f ca="1" t="shared" si="157"/>
        <v>0</v>
      </c>
      <c r="V587" s="399" t="str">
        <f ca="1" t="shared" si="159"/>
        <v/>
      </c>
      <c r="W587" s="400">
        <f ca="1" t="shared" si="165"/>
        <v>0</v>
      </c>
      <c r="X587" s="400" t="e">
        <f ca="1" t="shared" si="166"/>
        <v>#VALUE!</v>
      </c>
    </row>
    <row r="588" spans="1:24">
      <c r="A588" s="402"/>
      <c r="B588" s="403"/>
      <c r="C588" s="404" t="str">
        <f>IF($B588="","",IFERROR(VLOOKUP($B588,#REF!,2,0),IFERROR(VLOOKUP($B588,#REF!,2,0),"")))</f>
        <v/>
      </c>
      <c r="D588" s="405" t="str">
        <f>IF($B588="","",IFERROR(VLOOKUP($B588,#REF!,3,0),IFERROR(VLOOKUP($B588,#REF!,3,0),"")))</f>
        <v/>
      </c>
      <c r="E588" s="406"/>
      <c r="F588" s="407" t="str">
        <f>IF($B588="","",IFERROR(VLOOKUP($B588,#REF!,4,0),IFERROR(VLOOKUP($B588,#REF!,6,0),"")))</f>
        <v/>
      </c>
      <c r="G588" s="407" t="str">
        <f>IF($B588="","",IFERROR(VLOOKUP($B588,#REF!,5,0),IFERROR(VLOOKUP($B588,#REF!,7,0),"")))</f>
        <v/>
      </c>
      <c r="H588" s="407" t="str">
        <f t="shared" si="158"/>
        <v/>
      </c>
      <c r="I588" s="407" t="str">
        <f t="shared" si="160"/>
        <v/>
      </c>
      <c r="J588" s="407" t="str">
        <f t="shared" si="161"/>
        <v/>
      </c>
      <c r="K588" s="407" t="str">
        <f t="shared" si="156"/>
        <v/>
      </c>
      <c r="L588" s="407"/>
      <c r="N588" s="366"/>
      <c r="O588" s="367" t="str">
        <f t="shared" si="162"/>
        <v/>
      </c>
      <c r="P588" s="366"/>
      <c r="Q588" s="395" t="str">
        <f t="shared" si="163"/>
        <v/>
      </c>
      <c r="R588" s="366"/>
      <c r="S588" s="396" t="str">
        <f t="shared" si="164"/>
        <v/>
      </c>
      <c r="T588" s="397">
        <f ca="1">SUMIF($N$8:S$9,"QUANT.",N588:S588)</f>
        <v>0</v>
      </c>
      <c r="U588" s="398">
        <f ca="1" t="shared" si="157"/>
        <v>0</v>
      </c>
      <c r="V588" s="399" t="str">
        <f ca="1" t="shared" si="159"/>
        <v/>
      </c>
      <c r="W588" s="400">
        <f ca="1" t="shared" si="165"/>
        <v>0</v>
      </c>
      <c r="X588" s="400" t="e">
        <f ca="1" t="shared" si="166"/>
        <v>#VALUE!</v>
      </c>
    </row>
    <row r="589" spans="1:24">
      <c r="A589" s="402"/>
      <c r="B589" s="403"/>
      <c r="C589" s="404" t="str">
        <f>IF($B589="","",IFERROR(VLOOKUP($B589,#REF!,2,0),IFERROR(VLOOKUP($B589,#REF!,2,0),"")))</f>
        <v/>
      </c>
      <c r="D589" s="405" t="str">
        <f>IF($B589="","",IFERROR(VLOOKUP($B589,#REF!,3,0),IFERROR(VLOOKUP($B589,#REF!,3,0),"")))</f>
        <v/>
      </c>
      <c r="E589" s="406"/>
      <c r="F589" s="407" t="str">
        <f>IF($B589="","",IFERROR(VLOOKUP($B589,#REF!,4,0),IFERROR(VLOOKUP($B589,#REF!,6,0),"")))</f>
        <v/>
      </c>
      <c r="G589" s="407" t="str">
        <f>IF($B589="","",IFERROR(VLOOKUP($B589,#REF!,5,0),IFERROR(VLOOKUP($B589,#REF!,7,0),"")))</f>
        <v/>
      </c>
      <c r="H589" s="407" t="str">
        <f t="shared" si="158"/>
        <v/>
      </c>
      <c r="I589" s="407" t="str">
        <f t="shared" si="160"/>
        <v/>
      </c>
      <c r="J589" s="407" t="str">
        <f t="shared" si="161"/>
        <v/>
      </c>
      <c r="K589" s="407" t="str">
        <f t="shared" si="156"/>
        <v/>
      </c>
      <c r="L589" s="407"/>
      <c r="N589" s="366"/>
      <c r="O589" s="367" t="str">
        <f t="shared" si="162"/>
        <v/>
      </c>
      <c r="P589" s="366"/>
      <c r="Q589" s="395" t="str">
        <f t="shared" si="163"/>
        <v/>
      </c>
      <c r="R589" s="366"/>
      <c r="S589" s="396" t="str">
        <f t="shared" si="164"/>
        <v/>
      </c>
      <c r="T589" s="397">
        <f ca="1">SUMIF($N$8:S$9,"QUANT.",N589:S589)</f>
        <v>0</v>
      </c>
      <c r="U589" s="398">
        <f ca="1" t="shared" si="157"/>
        <v>0</v>
      </c>
      <c r="V589" s="399" t="str">
        <f ca="1" t="shared" si="159"/>
        <v/>
      </c>
      <c r="W589" s="400">
        <f ca="1" t="shared" si="165"/>
        <v>0</v>
      </c>
      <c r="X589" s="400" t="e">
        <f ca="1" t="shared" si="166"/>
        <v>#VALUE!</v>
      </c>
    </row>
    <row r="590" spans="1:24">
      <c r="A590" s="402"/>
      <c r="B590" s="403"/>
      <c r="C590" s="404" t="str">
        <f>IF($B590="","",IFERROR(VLOOKUP($B590,#REF!,2,0),IFERROR(VLOOKUP($B590,#REF!,2,0),"")))</f>
        <v/>
      </c>
      <c r="D590" s="405" t="str">
        <f>IF($B590="","",IFERROR(VLOOKUP($B590,#REF!,3,0),IFERROR(VLOOKUP($B590,#REF!,3,0),"")))</f>
        <v/>
      </c>
      <c r="E590" s="406"/>
      <c r="F590" s="407" t="str">
        <f>IF($B590="","",IFERROR(VLOOKUP($B590,#REF!,4,0),IFERROR(VLOOKUP($B590,#REF!,6,0),"")))</f>
        <v/>
      </c>
      <c r="G590" s="407" t="str">
        <f>IF($B590="","",IFERROR(VLOOKUP($B590,#REF!,5,0),IFERROR(VLOOKUP($B590,#REF!,7,0),"")))</f>
        <v/>
      </c>
      <c r="H590" s="407" t="str">
        <f t="shared" si="158"/>
        <v/>
      </c>
      <c r="I590" s="407" t="str">
        <f t="shared" si="160"/>
        <v/>
      </c>
      <c r="J590" s="407" t="str">
        <f t="shared" si="161"/>
        <v/>
      </c>
      <c r="K590" s="407" t="str">
        <f t="shared" si="156"/>
        <v/>
      </c>
      <c r="L590" s="407"/>
      <c r="N590" s="366"/>
      <c r="O590" s="367" t="str">
        <f t="shared" si="162"/>
        <v/>
      </c>
      <c r="P590" s="366"/>
      <c r="Q590" s="395" t="str">
        <f t="shared" si="163"/>
        <v/>
      </c>
      <c r="R590" s="366"/>
      <c r="S590" s="396" t="str">
        <f t="shared" si="164"/>
        <v/>
      </c>
      <c r="T590" s="397">
        <f ca="1">SUMIF($N$8:S$9,"QUANT.",N590:S590)</f>
        <v>0</v>
      </c>
      <c r="U590" s="398">
        <f ca="1" t="shared" si="157"/>
        <v>0</v>
      </c>
      <c r="V590" s="399" t="str">
        <f ca="1" t="shared" si="159"/>
        <v/>
      </c>
      <c r="W590" s="400">
        <f ca="1" t="shared" si="165"/>
        <v>0</v>
      </c>
      <c r="X590" s="400" t="e">
        <f ca="1" t="shared" si="166"/>
        <v>#VALUE!</v>
      </c>
    </row>
    <row r="591" spans="1:24">
      <c r="A591" s="402"/>
      <c r="B591" s="403"/>
      <c r="C591" s="404" t="str">
        <f>IF($B591="","",IFERROR(VLOOKUP($B591,#REF!,2,0),IFERROR(VLOOKUP($B591,#REF!,2,0),"")))</f>
        <v/>
      </c>
      <c r="D591" s="405" t="str">
        <f>IF($B591="","",IFERROR(VLOOKUP($B591,#REF!,3,0),IFERROR(VLOOKUP($B591,#REF!,3,0),"")))</f>
        <v/>
      </c>
      <c r="E591" s="406"/>
      <c r="F591" s="407" t="str">
        <f>IF($B591="","",IFERROR(VLOOKUP($B591,#REF!,4,0),IFERROR(VLOOKUP($B591,#REF!,6,0),"")))</f>
        <v/>
      </c>
      <c r="G591" s="407" t="str">
        <f>IF($B591="","",IFERROR(VLOOKUP($B591,#REF!,5,0),IFERROR(VLOOKUP($B591,#REF!,7,0),"")))</f>
        <v/>
      </c>
      <c r="H591" s="407" t="str">
        <f t="shared" si="158"/>
        <v/>
      </c>
      <c r="I591" s="407" t="str">
        <f t="shared" si="160"/>
        <v/>
      </c>
      <c r="J591" s="407" t="str">
        <f t="shared" si="161"/>
        <v/>
      </c>
      <c r="K591" s="407" t="str">
        <f t="shared" si="156"/>
        <v/>
      </c>
      <c r="L591" s="407"/>
      <c r="N591" s="366"/>
      <c r="O591" s="367" t="str">
        <f t="shared" si="162"/>
        <v/>
      </c>
      <c r="P591" s="366"/>
      <c r="Q591" s="395" t="str">
        <f t="shared" si="163"/>
        <v/>
      </c>
      <c r="R591" s="366"/>
      <c r="S591" s="396" t="str">
        <f t="shared" si="164"/>
        <v/>
      </c>
      <c r="T591" s="397">
        <f ca="1">SUMIF($N$8:S$9,"QUANT.",N591:S591)</f>
        <v>0</v>
      </c>
      <c r="U591" s="398">
        <f ca="1" t="shared" si="157"/>
        <v>0</v>
      </c>
      <c r="V591" s="399" t="str">
        <f ca="1" t="shared" si="159"/>
        <v/>
      </c>
      <c r="W591" s="400">
        <f ca="1" t="shared" si="165"/>
        <v>0</v>
      </c>
      <c r="X591" s="400" t="e">
        <f ca="1" t="shared" si="166"/>
        <v>#VALUE!</v>
      </c>
    </row>
    <row r="592" spans="1:24">
      <c r="A592" s="402"/>
      <c r="B592" s="403"/>
      <c r="C592" s="404" t="str">
        <f>IF($B592="","",IFERROR(VLOOKUP($B592,#REF!,2,0),IFERROR(VLOOKUP($B592,#REF!,2,0),"")))</f>
        <v/>
      </c>
      <c r="D592" s="405" t="str">
        <f>IF($B592="","",IFERROR(VLOOKUP($B592,#REF!,3,0),IFERROR(VLOOKUP($B592,#REF!,3,0),"")))</f>
        <v/>
      </c>
      <c r="E592" s="406"/>
      <c r="F592" s="407" t="str">
        <f>IF($B592="","",IFERROR(VLOOKUP($B592,#REF!,4,0),IFERROR(VLOOKUP($B592,#REF!,6,0),"")))</f>
        <v/>
      </c>
      <c r="G592" s="407" t="str">
        <f>IF($B592="","",IFERROR(VLOOKUP($B592,#REF!,5,0),IFERROR(VLOOKUP($B592,#REF!,7,0),"")))</f>
        <v/>
      </c>
      <c r="H592" s="407" t="str">
        <f t="shared" si="158"/>
        <v/>
      </c>
      <c r="I592" s="407" t="str">
        <f t="shared" si="160"/>
        <v/>
      </c>
      <c r="J592" s="407" t="str">
        <f t="shared" si="161"/>
        <v/>
      </c>
      <c r="K592" s="407" t="str">
        <f t="shared" si="156"/>
        <v/>
      </c>
      <c r="L592" s="407"/>
      <c r="N592" s="366"/>
      <c r="O592" s="367" t="str">
        <f t="shared" si="162"/>
        <v/>
      </c>
      <c r="P592" s="366"/>
      <c r="Q592" s="395" t="str">
        <f t="shared" si="163"/>
        <v/>
      </c>
      <c r="R592" s="366"/>
      <c r="S592" s="396" t="str">
        <f t="shared" si="164"/>
        <v/>
      </c>
      <c r="T592" s="397">
        <f ca="1">SUMIF($N$8:S$9,"QUANT.",N592:S592)</f>
        <v>0</v>
      </c>
      <c r="U592" s="398">
        <f ca="1" t="shared" si="157"/>
        <v>0</v>
      </c>
      <c r="V592" s="399" t="str">
        <f ca="1" t="shared" si="159"/>
        <v/>
      </c>
      <c r="W592" s="400">
        <f ca="1" t="shared" si="165"/>
        <v>0</v>
      </c>
      <c r="X592" s="400" t="e">
        <f ca="1" t="shared" si="166"/>
        <v>#VALUE!</v>
      </c>
    </row>
    <row r="593" spans="1:24">
      <c r="A593" s="402"/>
      <c r="B593" s="403"/>
      <c r="C593" s="404" t="str">
        <f>IF($B593="","",IFERROR(VLOOKUP($B593,#REF!,2,0),IFERROR(VLOOKUP($B593,#REF!,2,0),"")))</f>
        <v/>
      </c>
      <c r="D593" s="405" t="str">
        <f>IF($B593="","",IFERROR(VLOOKUP($B593,#REF!,3,0),IFERROR(VLOOKUP($B593,#REF!,3,0),"")))</f>
        <v/>
      </c>
      <c r="E593" s="406"/>
      <c r="F593" s="407" t="str">
        <f>IF($B593="","",IFERROR(VLOOKUP($B593,#REF!,4,0),IFERROR(VLOOKUP($B593,#REF!,6,0),"")))</f>
        <v/>
      </c>
      <c r="G593" s="407" t="str">
        <f>IF($B593="","",IFERROR(VLOOKUP($B593,#REF!,5,0),IFERROR(VLOOKUP($B593,#REF!,7,0),"")))</f>
        <v/>
      </c>
      <c r="H593" s="407" t="str">
        <f t="shared" si="158"/>
        <v/>
      </c>
      <c r="I593" s="407" t="str">
        <f t="shared" si="160"/>
        <v/>
      </c>
      <c r="J593" s="407" t="str">
        <f t="shared" si="161"/>
        <v/>
      </c>
      <c r="K593" s="407" t="str">
        <f t="shared" si="156"/>
        <v/>
      </c>
      <c r="L593" s="407"/>
      <c r="N593" s="366"/>
      <c r="O593" s="367" t="str">
        <f t="shared" si="162"/>
        <v/>
      </c>
      <c r="P593" s="366"/>
      <c r="Q593" s="395" t="str">
        <f t="shared" si="163"/>
        <v/>
      </c>
      <c r="R593" s="366"/>
      <c r="S593" s="396" t="str">
        <f t="shared" si="164"/>
        <v/>
      </c>
      <c r="T593" s="397">
        <f ca="1">SUMIF($N$8:S$9,"QUANT.",N593:S593)</f>
        <v>0</v>
      </c>
      <c r="U593" s="398">
        <f ca="1" t="shared" si="157"/>
        <v>0</v>
      </c>
      <c r="V593" s="399" t="str">
        <f ca="1" t="shared" si="159"/>
        <v/>
      </c>
      <c r="W593" s="400">
        <f ca="1" t="shared" si="165"/>
        <v>0</v>
      </c>
      <c r="X593" s="400" t="e">
        <f ca="1" t="shared" si="166"/>
        <v>#VALUE!</v>
      </c>
    </row>
    <row r="594" spans="1:24">
      <c r="A594" s="402"/>
      <c r="B594" s="403"/>
      <c r="C594" s="404" t="str">
        <f>IF($B594="","",IFERROR(VLOOKUP($B594,#REF!,2,0),IFERROR(VLOOKUP($B594,#REF!,2,0),"")))</f>
        <v/>
      </c>
      <c r="D594" s="405" t="str">
        <f>IF($B594="","",IFERROR(VLOOKUP($B594,#REF!,3,0),IFERROR(VLOOKUP($B594,#REF!,3,0),"")))</f>
        <v/>
      </c>
      <c r="E594" s="406"/>
      <c r="F594" s="407" t="str">
        <f>IF($B594="","",IFERROR(VLOOKUP($B594,#REF!,4,0),IFERROR(VLOOKUP($B594,#REF!,6,0),"")))</f>
        <v/>
      </c>
      <c r="G594" s="407" t="str">
        <f>IF($B594="","",IFERROR(VLOOKUP($B594,#REF!,5,0),IFERROR(VLOOKUP($B594,#REF!,7,0),"")))</f>
        <v/>
      </c>
      <c r="H594" s="407" t="str">
        <f t="shared" si="158"/>
        <v/>
      </c>
      <c r="I594" s="407" t="str">
        <f t="shared" si="160"/>
        <v/>
      </c>
      <c r="J594" s="407" t="str">
        <f t="shared" si="161"/>
        <v/>
      </c>
      <c r="K594" s="407" t="str">
        <f t="shared" si="156"/>
        <v/>
      </c>
      <c r="L594" s="407"/>
      <c r="N594" s="366"/>
      <c r="O594" s="367" t="str">
        <f t="shared" si="162"/>
        <v/>
      </c>
      <c r="P594" s="366"/>
      <c r="Q594" s="395" t="str">
        <f t="shared" si="163"/>
        <v/>
      </c>
      <c r="R594" s="366"/>
      <c r="S594" s="396" t="str">
        <f t="shared" si="164"/>
        <v/>
      </c>
      <c r="T594" s="397">
        <f ca="1">SUMIF($N$8:S$9,"QUANT.",N594:S594)</f>
        <v>0</v>
      </c>
      <c r="U594" s="398">
        <f ca="1" t="shared" si="157"/>
        <v>0</v>
      </c>
      <c r="V594" s="399" t="str">
        <f ca="1" t="shared" si="159"/>
        <v/>
      </c>
      <c r="W594" s="400">
        <f ca="1" t="shared" si="165"/>
        <v>0</v>
      </c>
      <c r="X594" s="400" t="e">
        <f ca="1" t="shared" si="166"/>
        <v>#VALUE!</v>
      </c>
    </row>
    <row r="595" spans="1:24">
      <c r="A595" s="402"/>
      <c r="B595" s="403"/>
      <c r="C595" s="404" t="str">
        <f>IF($B595="","",IFERROR(VLOOKUP($B595,#REF!,2,0),IFERROR(VLOOKUP($B595,#REF!,2,0),"")))</f>
        <v/>
      </c>
      <c r="D595" s="405" t="str">
        <f>IF($B595="","",IFERROR(VLOOKUP($B595,#REF!,3,0),IFERROR(VLOOKUP($B595,#REF!,3,0),"")))</f>
        <v/>
      </c>
      <c r="E595" s="406"/>
      <c r="F595" s="407" t="str">
        <f>IF($B595="","",IFERROR(VLOOKUP($B595,#REF!,4,0),IFERROR(VLOOKUP($B595,#REF!,6,0),"")))</f>
        <v/>
      </c>
      <c r="G595" s="407" t="str">
        <f>IF($B595="","",IFERROR(VLOOKUP($B595,#REF!,5,0),IFERROR(VLOOKUP($B595,#REF!,7,0),"")))</f>
        <v/>
      </c>
      <c r="H595" s="407" t="str">
        <f t="shared" si="158"/>
        <v/>
      </c>
      <c r="I595" s="407" t="str">
        <f t="shared" si="160"/>
        <v/>
      </c>
      <c r="J595" s="407" t="str">
        <f t="shared" si="161"/>
        <v/>
      </c>
      <c r="K595" s="407" t="str">
        <f t="shared" si="156"/>
        <v/>
      </c>
      <c r="L595" s="407"/>
      <c r="N595" s="366"/>
      <c r="O595" s="367" t="str">
        <f t="shared" si="162"/>
        <v/>
      </c>
      <c r="P595" s="366"/>
      <c r="Q595" s="395" t="str">
        <f t="shared" si="163"/>
        <v/>
      </c>
      <c r="R595" s="366"/>
      <c r="S595" s="396" t="str">
        <f t="shared" si="164"/>
        <v/>
      </c>
      <c r="T595" s="397">
        <f ca="1">SUMIF($N$8:S$9,"QUANT.",N595:S595)</f>
        <v>0</v>
      </c>
      <c r="U595" s="398">
        <f ca="1" t="shared" si="157"/>
        <v>0</v>
      </c>
      <c r="V595" s="399" t="str">
        <f ca="1" t="shared" si="159"/>
        <v/>
      </c>
      <c r="W595" s="400">
        <f ca="1" t="shared" si="165"/>
        <v>0</v>
      </c>
      <c r="X595" s="400" t="e">
        <f ca="1" t="shared" si="166"/>
        <v>#VALUE!</v>
      </c>
    </row>
    <row r="596" spans="1:24">
      <c r="A596" s="402"/>
      <c r="B596" s="403"/>
      <c r="C596" s="404" t="str">
        <f>IF($B596="","",IFERROR(VLOOKUP($B596,#REF!,2,0),IFERROR(VLOOKUP($B596,#REF!,2,0),"")))</f>
        <v/>
      </c>
      <c r="D596" s="405" t="str">
        <f>IF($B596="","",IFERROR(VLOOKUP($B596,#REF!,3,0),IFERROR(VLOOKUP($B596,#REF!,3,0),"")))</f>
        <v/>
      </c>
      <c r="E596" s="406"/>
      <c r="F596" s="407" t="str">
        <f>IF($B596="","",IFERROR(VLOOKUP($B596,#REF!,4,0),IFERROR(VLOOKUP($B596,#REF!,6,0),"")))</f>
        <v/>
      </c>
      <c r="G596" s="407" t="str">
        <f>IF($B596="","",IFERROR(VLOOKUP($B596,#REF!,5,0),IFERROR(VLOOKUP($B596,#REF!,7,0),"")))</f>
        <v/>
      </c>
      <c r="H596" s="407" t="str">
        <f t="shared" si="158"/>
        <v/>
      </c>
      <c r="I596" s="407" t="str">
        <f t="shared" si="160"/>
        <v/>
      </c>
      <c r="J596" s="407" t="str">
        <f t="shared" si="161"/>
        <v/>
      </c>
      <c r="K596" s="407" t="str">
        <f t="shared" si="156"/>
        <v/>
      </c>
      <c r="L596" s="407"/>
      <c r="N596" s="366"/>
      <c r="O596" s="367" t="str">
        <f t="shared" si="162"/>
        <v/>
      </c>
      <c r="P596" s="366"/>
      <c r="Q596" s="395" t="str">
        <f t="shared" si="163"/>
        <v/>
      </c>
      <c r="R596" s="366"/>
      <c r="S596" s="396" t="str">
        <f t="shared" si="164"/>
        <v/>
      </c>
      <c r="T596" s="397">
        <f ca="1">SUMIF($N$8:S$9,"QUANT.",N596:S596)</f>
        <v>0</v>
      </c>
      <c r="U596" s="398">
        <f ca="1" t="shared" si="157"/>
        <v>0</v>
      </c>
      <c r="V596" s="399" t="str">
        <f ca="1" t="shared" si="159"/>
        <v/>
      </c>
      <c r="W596" s="400">
        <f ca="1" t="shared" si="165"/>
        <v>0</v>
      </c>
      <c r="X596" s="400" t="e">
        <f ca="1" t="shared" si="166"/>
        <v>#VALUE!</v>
      </c>
    </row>
    <row r="597" spans="1:24">
      <c r="A597" s="402"/>
      <c r="B597" s="403"/>
      <c r="C597" s="404" t="str">
        <f>IF($B597="","",IFERROR(VLOOKUP($B597,#REF!,2,0),IFERROR(VLOOKUP($B597,#REF!,2,0),"")))</f>
        <v/>
      </c>
      <c r="D597" s="405" t="str">
        <f>IF($B597="","",IFERROR(VLOOKUP($B597,#REF!,3,0),IFERROR(VLOOKUP($B597,#REF!,3,0),"")))</f>
        <v/>
      </c>
      <c r="E597" s="406"/>
      <c r="F597" s="407" t="str">
        <f>IF($B597="","",IFERROR(VLOOKUP($B597,#REF!,4,0),IFERROR(VLOOKUP($B597,#REF!,6,0),"")))</f>
        <v/>
      </c>
      <c r="G597" s="407" t="str">
        <f>IF($B597="","",IFERROR(VLOOKUP($B597,#REF!,5,0),IFERROR(VLOOKUP($B597,#REF!,7,0),"")))</f>
        <v/>
      </c>
      <c r="H597" s="407" t="str">
        <f t="shared" si="158"/>
        <v/>
      </c>
      <c r="I597" s="407" t="str">
        <f t="shared" si="160"/>
        <v/>
      </c>
      <c r="J597" s="407" t="str">
        <f t="shared" si="161"/>
        <v/>
      </c>
      <c r="K597" s="407" t="str">
        <f t="shared" si="156"/>
        <v/>
      </c>
      <c r="L597" s="407"/>
      <c r="N597" s="366"/>
      <c r="O597" s="367" t="str">
        <f t="shared" si="162"/>
        <v/>
      </c>
      <c r="P597" s="366"/>
      <c r="Q597" s="395" t="str">
        <f t="shared" si="163"/>
        <v/>
      </c>
      <c r="R597" s="366"/>
      <c r="S597" s="396" t="str">
        <f t="shared" si="164"/>
        <v/>
      </c>
      <c r="T597" s="397">
        <f ca="1">SUMIF($N$8:S$9,"QUANT.",N597:S597)</f>
        <v>0</v>
      </c>
      <c r="U597" s="398">
        <f ca="1" t="shared" si="157"/>
        <v>0</v>
      </c>
      <c r="V597" s="399" t="str">
        <f ca="1" t="shared" si="159"/>
        <v/>
      </c>
      <c r="W597" s="400">
        <f ca="1" t="shared" si="165"/>
        <v>0</v>
      </c>
      <c r="X597" s="400" t="e">
        <f ca="1" t="shared" si="166"/>
        <v>#VALUE!</v>
      </c>
    </row>
    <row r="598" spans="1:24">
      <c r="A598" s="402"/>
      <c r="B598" s="403"/>
      <c r="C598" s="404" t="str">
        <f>IF($B598="","",IFERROR(VLOOKUP($B598,#REF!,2,0),IFERROR(VLOOKUP($B598,#REF!,2,0),"")))</f>
        <v/>
      </c>
      <c r="D598" s="405" t="str">
        <f>IF($B598="","",IFERROR(VLOOKUP($B598,#REF!,3,0),IFERROR(VLOOKUP($B598,#REF!,3,0),"")))</f>
        <v/>
      </c>
      <c r="E598" s="406"/>
      <c r="F598" s="407" t="str">
        <f>IF($B598="","",IFERROR(VLOOKUP($B598,#REF!,4,0),IFERROR(VLOOKUP($B598,#REF!,6,0),"")))</f>
        <v/>
      </c>
      <c r="G598" s="407" t="str">
        <f>IF($B598="","",IFERROR(VLOOKUP($B598,#REF!,5,0),IFERROR(VLOOKUP($B598,#REF!,7,0),"")))</f>
        <v/>
      </c>
      <c r="H598" s="407" t="str">
        <f t="shared" si="158"/>
        <v/>
      </c>
      <c r="I598" s="407" t="str">
        <f t="shared" si="160"/>
        <v/>
      </c>
      <c r="J598" s="407" t="str">
        <f t="shared" si="161"/>
        <v/>
      </c>
      <c r="K598" s="407" t="str">
        <f t="shared" si="156"/>
        <v/>
      </c>
      <c r="L598" s="407"/>
      <c r="N598" s="366"/>
      <c r="O598" s="367" t="str">
        <f t="shared" si="162"/>
        <v/>
      </c>
      <c r="P598" s="366"/>
      <c r="Q598" s="395" t="str">
        <f t="shared" si="163"/>
        <v/>
      </c>
      <c r="R598" s="366"/>
      <c r="S598" s="396" t="str">
        <f t="shared" si="164"/>
        <v/>
      </c>
      <c r="T598" s="397">
        <f ca="1">SUMIF($N$8:S$9,"QUANT.",N598:S598)</f>
        <v>0</v>
      </c>
      <c r="U598" s="398">
        <f ca="1" t="shared" si="157"/>
        <v>0</v>
      </c>
      <c r="V598" s="399" t="str">
        <f ca="1" t="shared" si="159"/>
        <v/>
      </c>
      <c r="W598" s="400">
        <f ca="1" t="shared" si="165"/>
        <v>0</v>
      </c>
      <c r="X598" s="400" t="e">
        <f ca="1" t="shared" si="166"/>
        <v>#VALUE!</v>
      </c>
    </row>
    <row r="599" spans="1:24">
      <c r="A599" s="402"/>
      <c r="B599" s="403"/>
      <c r="C599" s="404" t="str">
        <f>IF($B599="","",IFERROR(VLOOKUP($B599,#REF!,2,0),IFERROR(VLOOKUP($B599,#REF!,2,0),"")))</f>
        <v/>
      </c>
      <c r="D599" s="405" t="str">
        <f>IF($B599="","",IFERROR(VLOOKUP($B599,#REF!,3,0),IFERROR(VLOOKUP($B599,#REF!,3,0),"")))</f>
        <v/>
      </c>
      <c r="E599" s="406"/>
      <c r="F599" s="407" t="str">
        <f>IF($B599="","",IFERROR(VLOOKUP($B599,#REF!,4,0),IFERROR(VLOOKUP($B599,#REF!,6,0),"")))</f>
        <v/>
      </c>
      <c r="G599" s="407" t="str">
        <f>IF($B599="","",IFERROR(VLOOKUP($B599,#REF!,5,0),IFERROR(VLOOKUP($B599,#REF!,7,0),"")))</f>
        <v/>
      </c>
      <c r="H599" s="407" t="str">
        <f t="shared" si="158"/>
        <v/>
      </c>
      <c r="I599" s="407" t="str">
        <f t="shared" si="160"/>
        <v/>
      </c>
      <c r="J599" s="407" t="str">
        <f t="shared" si="161"/>
        <v/>
      </c>
      <c r="K599" s="407" t="str">
        <f t="shared" si="156"/>
        <v/>
      </c>
      <c r="L599" s="407"/>
      <c r="N599" s="366"/>
      <c r="O599" s="367" t="str">
        <f t="shared" si="162"/>
        <v/>
      </c>
      <c r="P599" s="366"/>
      <c r="Q599" s="395" t="str">
        <f t="shared" si="163"/>
        <v/>
      </c>
      <c r="R599" s="366"/>
      <c r="S599" s="396" t="str">
        <f t="shared" si="164"/>
        <v/>
      </c>
      <c r="T599" s="397">
        <f ca="1">SUMIF($N$8:S$9,"QUANT.",N599:S599)</f>
        <v>0</v>
      </c>
      <c r="U599" s="398">
        <f ca="1" t="shared" si="157"/>
        <v>0</v>
      </c>
      <c r="V599" s="399" t="str">
        <f ca="1" t="shared" si="159"/>
        <v/>
      </c>
      <c r="W599" s="400">
        <f ca="1" t="shared" si="165"/>
        <v>0</v>
      </c>
      <c r="X599" s="400" t="e">
        <f ca="1" t="shared" si="166"/>
        <v>#VALUE!</v>
      </c>
    </row>
    <row r="600" spans="1:24">
      <c r="A600" s="402"/>
      <c r="B600" s="403"/>
      <c r="C600" s="404" t="str">
        <f>IF($B600="","",IFERROR(VLOOKUP($B600,#REF!,2,0),IFERROR(VLOOKUP($B600,#REF!,2,0),"")))</f>
        <v/>
      </c>
      <c r="D600" s="405" t="str">
        <f>IF($B600="","",IFERROR(VLOOKUP($B600,#REF!,3,0),IFERROR(VLOOKUP($B600,#REF!,3,0),"")))</f>
        <v/>
      </c>
      <c r="E600" s="406"/>
      <c r="F600" s="407" t="str">
        <f>IF($B600="","",IFERROR(VLOOKUP($B600,#REF!,4,0),IFERROR(VLOOKUP($B600,#REF!,6,0),"")))</f>
        <v/>
      </c>
      <c r="G600" s="407" t="str">
        <f>IF($B600="","",IFERROR(VLOOKUP($B600,#REF!,5,0),IFERROR(VLOOKUP($B600,#REF!,7,0),"")))</f>
        <v/>
      </c>
      <c r="H600" s="407" t="str">
        <f t="shared" si="158"/>
        <v/>
      </c>
      <c r="I600" s="407" t="str">
        <f t="shared" si="160"/>
        <v/>
      </c>
      <c r="J600" s="407" t="str">
        <f t="shared" si="161"/>
        <v/>
      </c>
      <c r="K600" s="407" t="str">
        <f t="shared" ref="K600:K663" si="167">IF(E600="","",TRUNC((I600+J600),2))</f>
        <v/>
      </c>
      <c r="L600" s="407"/>
      <c r="N600" s="366"/>
      <c r="O600" s="367" t="str">
        <f t="shared" si="162"/>
        <v/>
      </c>
      <c r="P600" s="366"/>
      <c r="Q600" s="395" t="str">
        <f t="shared" si="163"/>
        <v/>
      </c>
      <c r="R600" s="366"/>
      <c r="S600" s="396" t="str">
        <f t="shared" si="164"/>
        <v/>
      </c>
      <c r="T600" s="397">
        <f ca="1">SUMIF($N$8:S$9,"QUANT.",N600:S600)</f>
        <v>0</v>
      </c>
      <c r="U600" s="398">
        <f ca="1" t="shared" si="157"/>
        <v>0</v>
      </c>
      <c r="V600" s="399" t="str">
        <f ca="1" t="shared" si="159"/>
        <v/>
      </c>
      <c r="W600" s="400">
        <f ca="1" t="shared" si="165"/>
        <v>0</v>
      </c>
      <c r="X600" s="400" t="e">
        <f ca="1" t="shared" si="166"/>
        <v>#VALUE!</v>
      </c>
    </row>
    <row r="601" spans="1:24">
      <c r="A601" s="402"/>
      <c r="B601" s="403"/>
      <c r="C601" s="404" t="str">
        <f>IF($B601="","",IFERROR(VLOOKUP($B601,#REF!,2,0),IFERROR(VLOOKUP($B601,#REF!,2,0),"")))</f>
        <v/>
      </c>
      <c r="D601" s="405" t="str">
        <f>IF($B601="","",IFERROR(VLOOKUP($B601,#REF!,3,0),IFERROR(VLOOKUP($B601,#REF!,3,0),"")))</f>
        <v/>
      </c>
      <c r="E601" s="406"/>
      <c r="F601" s="407" t="str">
        <f>IF($B601="","",IFERROR(VLOOKUP($B601,#REF!,4,0),IFERROR(VLOOKUP($B601,#REF!,6,0),"")))</f>
        <v/>
      </c>
      <c r="G601" s="407" t="str">
        <f>IF($B601="","",IFERROR(VLOOKUP($B601,#REF!,5,0),IFERROR(VLOOKUP($B601,#REF!,7,0),"")))</f>
        <v/>
      </c>
      <c r="H601" s="407" t="str">
        <f t="shared" si="158"/>
        <v/>
      </c>
      <c r="I601" s="407" t="str">
        <f t="shared" si="160"/>
        <v/>
      </c>
      <c r="J601" s="407" t="str">
        <f t="shared" si="161"/>
        <v/>
      </c>
      <c r="K601" s="407" t="str">
        <f t="shared" si="167"/>
        <v/>
      </c>
      <c r="L601" s="407"/>
      <c r="N601" s="366"/>
      <c r="O601" s="367" t="str">
        <f t="shared" si="162"/>
        <v/>
      </c>
      <c r="P601" s="366"/>
      <c r="Q601" s="395" t="str">
        <f t="shared" si="163"/>
        <v/>
      </c>
      <c r="R601" s="366"/>
      <c r="S601" s="396" t="str">
        <f t="shared" si="164"/>
        <v/>
      </c>
      <c r="T601" s="397">
        <f ca="1">SUMIF($N$8:S$9,"QUANT.",N601:S601)</f>
        <v>0</v>
      </c>
      <c r="U601" s="398">
        <f ca="1" t="shared" si="157"/>
        <v>0</v>
      </c>
      <c r="V601" s="399" t="str">
        <f ca="1" t="shared" si="159"/>
        <v/>
      </c>
      <c r="W601" s="400">
        <f ca="1" t="shared" si="165"/>
        <v>0</v>
      </c>
      <c r="X601" s="400" t="e">
        <f ca="1" t="shared" si="166"/>
        <v>#VALUE!</v>
      </c>
    </row>
    <row r="602" spans="1:24">
      <c r="A602" s="402"/>
      <c r="B602" s="403"/>
      <c r="C602" s="404" t="str">
        <f>IF($B602="","",IFERROR(VLOOKUP($B602,#REF!,2,0),IFERROR(VLOOKUP($B602,#REF!,2,0),"")))</f>
        <v/>
      </c>
      <c r="D602" s="405" t="str">
        <f>IF($B602="","",IFERROR(VLOOKUP($B602,#REF!,3,0),IFERROR(VLOOKUP($B602,#REF!,3,0),"")))</f>
        <v/>
      </c>
      <c r="E602" s="406"/>
      <c r="F602" s="407" t="str">
        <f>IF($B602="","",IFERROR(VLOOKUP($B602,#REF!,4,0),IFERROR(VLOOKUP($B602,#REF!,6,0),"")))</f>
        <v/>
      </c>
      <c r="G602" s="407" t="str">
        <f>IF($B602="","",IFERROR(VLOOKUP($B602,#REF!,5,0),IFERROR(VLOOKUP($B602,#REF!,7,0),"")))</f>
        <v/>
      </c>
      <c r="H602" s="407" t="str">
        <f t="shared" si="158"/>
        <v/>
      </c>
      <c r="I602" s="407" t="str">
        <f t="shared" si="160"/>
        <v/>
      </c>
      <c r="J602" s="407" t="str">
        <f t="shared" si="161"/>
        <v/>
      </c>
      <c r="K602" s="407" t="str">
        <f t="shared" si="167"/>
        <v/>
      </c>
      <c r="L602" s="407"/>
      <c r="N602" s="366"/>
      <c r="O602" s="367" t="str">
        <f t="shared" si="162"/>
        <v/>
      </c>
      <c r="P602" s="366"/>
      <c r="Q602" s="395" t="str">
        <f t="shared" si="163"/>
        <v/>
      </c>
      <c r="R602" s="366"/>
      <c r="S602" s="396" t="str">
        <f t="shared" si="164"/>
        <v/>
      </c>
      <c r="T602" s="397">
        <f ca="1">SUMIF($N$8:S$9,"QUANT.",N602:S602)</f>
        <v>0</v>
      </c>
      <c r="U602" s="398">
        <f ca="1" t="shared" si="157"/>
        <v>0</v>
      </c>
      <c r="V602" s="399" t="str">
        <f ca="1" t="shared" si="159"/>
        <v/>
      </c>
      <c r="W602" s="400">
        <f ca="1" t="shared" si="165"/>
        <v>0</v>
      </c>
      <c r="X602" s="400" t="e">
        <f ca="1" t="shared" si="166"/>
        <v>#VALUE!</v>
      </c>
    </row>
    <row r="603" spans="1:24">
      <c r="A603" s="402"/>
      <c r="B603" s="403"/>
      <c r="C603" s="404" t="str">
        <f>IF($B603="","",IFERROR(VLOOKUP($B603,#REF!,2,0),IFERROR(VLOOKUP($B603,#REF!,2,0),"")))</f>
        <v/>
      </c>
      <c r="D603" s="405" t="str">
        <f>IF($B603="","",IFERROR(VLOOKUP($B603,#REF!,3,0),IFERROR(VLOOKUP($B603,#REF!,3,0),"")))</f>
        <v/>
      </c>
      <c r="E603" s="406"/>
      <c r="F603" s="407" t="str">
        <f>IF($B603="","",IFERROR(VLOOKUP($B603,#REF!,4,0),IFERROR(VLOOKUP($B603,#REF!,6,0),"")))</f>
        <v/>
      </c>
      <c r="G603" s="407" t="str">
        <f>IF($B603="","",IFERROR(VLOOKUP($B603,#REF!,5,0),IFERROR(VLOOKUP($B603,#REF!,7,0),"")))</f>
        <v/>
      </c>
      <c r="H603" s="407" t="str">
        <f t="shared" si="158"/>
        <v/>
      </c>
      <c r="I603" s="407" t="str">
        <f t="shared" si="160"/>
        <v/>
      </c>
      <c r="J603" s="407" t="str">
        <f t="shared" si="161"/>
        <v/>
      </c>
      <c r="K603" s="407" t="str">
        <f t="shared" si="167"/>
        <v/>
      </c>
      <c r="L603" s="407"/>
      <c r="N603" s="366"/>
      <c r="O603" s="367" t="str">
        <f t="shared" si="162"/>
        <v/>
      </c>
      <c r="P603" s="366"/>
      <c r="Q603" s="395" t="str">
        <f t="shared" si="163"/>
        <v/>
      </c>
      <c r="R603" s="366"/>
      <c r="S603" s="396" t="str">
        <f t="shared" si="164"/>
        <v/>
      </c>
      <c r="T603" s="397">
        <f ca="1">SUMIF($N$8:S$9,"QUANT.",N603:S603)</f>
        <v>0</v>
      </c>
      <c r="U603" s="398">
        <f ca="1" t="shared" ref="U603:U666" si="168">SUMIF($N$8:$S$9,"CUSTO",N603:S603)</f>
        <v>0</v>
      </c>
      <c r="V603" s="399" t="str">
        <f ca="1" t="shared" si="159"/>
        <v/>
      </c>
      <c r="W603" s="400">
        <f ca="1" t="shared" si="165"/>
        <v>0</v>
      </c>
      <c r="X603" s="400" t="e">
        <f ca="1" t="shared" si="166"/>
        <v>#VALUE!</v>
      </c>
    </row>
    <row r="604" spans="1:24">
      <c r="A604" s="402"/>
      <c r="B604" s="403"/>
      <c r="C604" s="404" t="str">
        <f>IF($B604="","",IFERROR(VLOOKUP($B604,#REF!,2,0),IFERROR(VLOOKUP($B604,#REF!,2,0),"")))</f>
        <v/>
      </c>
      <c r="D604" s="405" t="str">
        <f>IF($B604="","",IFERROR(VLOOKUP($B604,#REF!,3,0),IFERROR(VLOOKUP($B604,#REF!,3,0),"")))</f>
        <v/>
      </c>
      <c r="E604" s="406"/>
      <c r="F604" s="407" t="str">
        <f>IF($B604="","",IFERROR(VLOOKUP($B604,#REF!,4,0),IFERROR(VLOOKUP($B604,#REF!,6,0),"")))</f>
        <v/>
      </c>
      <c r="G604" s="407" t="str">
        <f>IF($B604="","",IFERROR(VLOOKUP($B604,#REF!,5,0),IFERROR(VLOOKUP($B604,#REF!,7,0),"")))</f>
        <v/>
      </c>
      <c r="H604" s="407" t="str">
        <f t="shared" ref="H604:H667" si="169">IF(E604="","",F604+G604)</f>
        <v/>
      </c>
      <c r="I604" s="407" t="str">
        <f t="shared" si="160"/>
        <v/>
      </c>
      <c r="J604" s="407" t="str">
        <f t="shared" si="161"/>
        <v/>
      </c>
      <c r="K604" s="407" t="str">
        <f t="shared" si="167"/>
        <v/>
      </c>
      <c r="L604" s="407"/>
      <c r="N604" s="366"/>
      <c r="O604" s="367" t="str">
        <f t="shared" si="162"/>
        <v/>
      </c>
      <c r="P604" s="366"/>
      <c r="Q604" s="395" t="str">
        <f t="shared" si="163"/>
        <v/>
      </c>
      <c r="R604" s="366"/>
      <c r="S604" s="396" t="str">
        <f t="shared" si="164"/>
        <v/>
      </c>
      <c r="T604" s="397">
        <f ca="1">SUMIF($N$8:S$9,"QUANT.",N604:S604)</f>
        <v>0</v>
      </c>
      <c r="U604" s="398">
        <f ca="1" t="shared" si="168"/>
        <v>0</v>
      </c>
      <c r="V604" s="399" t="str">
        <f ca="1" t="shared" ref="V604:V667" si="170">IF(B604&lt;&gt;"",IF(U604=0,"MEDIR",IF(K604-U604=0,"OK",IF(K604-U604&gt;0,"MEDIR","ALERTA!"))),"")</f>
        <v/>
      </c>
      <c r="W604" s="400">
        <f ca="1" t="shared" si="165"/>
        <v>0</v>
      </c>
      <c r="X604" s="400" t="e">
        <f ca="1" t="shared" si="166"/>
        <v>#VALUE!</v>
      </c>
    </row>
    <row r="605" spans="1:24">
      <c r="A605" s="402"/>
      <c r="B605" s="403"/>
      <c r="C605" s="404" t="str">
        <f>IF($B605="","",IFERROR(VLOOKUP($B605,#REF!,2,0),IFERROR(VLOOKUP($B605,#REF!,2,0),"")))</f>
        <v/>
      </c>
      <c r="D605" s="405" t="str">
        <f>IF($B605="","",IFERROR(VLOOKUP($B605,#REF!,3,0),IFERROR(VLOOKUP($B605,#REF!,3,0),"")))</f>
        <v/>
      </c>
      <c r="E605" s="406"/>
      <c r="F605" s="407" t="str">
        <f>IF($B605="","",IFERROR(VLOOKUP($B605,#REF!,4,0),IFERROR(VLOOKUP($B605,#REF!,6,0),"")))</f>
        <v/>
      </c>
      <c r="G605" s="407" t="str">
        <f>IF($B605="","",IFERROR(VLOOKUP($B605,#REF!,5,0),IFERROR(VLOOKUP($B605,#REF!,7,0),"")))</f>
        <v/>
      </c>
      <c r="H605" s="407" t="str">
        <f t="shared" si="169"/>
        <v/>
      </c>
      <c r="I605" s="407" t="str">
        <f t="shared" ref="I605:I668" si="171">IF(E605="","",TRUNC((E605*F605),2))</f>
        <v/>
      </c>
      <c r="J605" s="407" t="str">
        <f t="shared" ref="J605:J668" si="172">IF(E605="","",TRUNC((E605*G605),2))</f>
        <v/>
      </c>
      <c r="K605" s="407" t="str">
        <f t="shared" si="167"/>
        <v/>
      </c>
      <c r="L605" s="407"/>
      <c r="N605" s="366"/>
      <c r="O605" s="367" t="str">
        <f t="shared" ref="O605:O668" si="173">IF(OR(N605="",$K605=""),"",(N605/$E605)*$K605)</f>
        <v/>
      </c>
      <c r="P605" s="366"/>
      <c r="Q605" s="395" t="str">
        <f t="shared" ref="Q605:Q668" si="174">IF(OR(P605="",$K605=""),"",(P605/$E605)*$K605)</f>
        <v/>
      </c>
      <c r="R605" s="366"/>
      <c r="S605" s="396" t="str">
        <f t="shared" ref="S605:S668" si="175">IF(OR(R605="",$K605=""),"",(R605/$E605)*$K605)</f>
        <v/>
      </c>
      <c r="T605" s="397">
        <f ca="1">SUMIF($N$8:S$9,"QUANT.",N605:S605)</f>
        <v>0</v>
      </c>
      <c r="U605" s="398">
        <f ca="1" t="shared" si="168"/>
        <v>0</v>
      </c>
      <c r="V605" s="399" t="str">
        <f ca="1" t="shared" si="170"/>
        <v/>
      </c>
      <c r="W605" s="400">
        <f ca="1" t="shared" ref="W605:W668" si="176">IF(T605="",0,E605-T605)</f>
        <v>0</v>
      </c>
      <c r="X605" s="400" t="e">
        <f ca="1" t="shared" ref="X605:X668" si="177">IF(U605="",0,K605-U605)</f>
        <v>#VALUE!</v>
      </c>
    </row>
    <row r="606" spans="1:24">
      <c r="A606" s="402"/>
      <c r="B606" s="403"/>
      <c r="C606" s="404" t="str">
        <f>IF($B606="","",IFERROR(VLOOKUP($B606,#REF!,2,0),IFERROR(VLOOKUP($B606,#REF!,2,0),"")))</f>
        <v/>
      </c>
      <c r="D606" s="405" t="str">
        <f>IF($B606="","",IFERROR(VLOOKUP($B606,#REF!,3,0),IFERROR(VLOOKUP($B606,#REF!,3,0),"")))</f>
        <v/>
      </c>
      <c r="E606" s="406"/>
      <c r="F606" s="407" t="str">
        <f>IF($B606="","",IFERROR(VLOOKUP($B606,#REF!,4,0),IFERROR(VLOOKUP($B606,#REF!,6,0),"")))</f>
        <v/>
      </c>
      <c r="G606" s="407" t="str">
        <f>IF($B606="","",IFERROR(VLOOKUP($B606,#REF!,5,0),IFERROR(VLOOKUP($B606,#REF!,7,0),"")))</f>
        <v/>
      </c>
      <c r="H606" s="407" t="str">
        <f t="shared" si="169"/>
        <v/>
      </c>
      <c r="I606" s="407" t="str">
        <f t="shared" si="171"/>
        <v/>
      </c>
      <c r="J606" s="407" t="str">
        <f t="shared" si="172"/>
        <v/>
      </c>
      <c r="K606" s="407" t="str">
        <f t="shared" si="167"/>
        <v/>
      </c>
      <c r="L606" s="407"/>
      <c r="N606" s="366"/>
      <c r="O606" s="367" t="str">
        <f t="shared" si="173"/>
        <v/>
      </c>
      <c r="P606" s="366"/>
      <c r="Q606" s="395" t="str">
        <f t="shared" si="174"/>
        <v/>
      </c>
      <c r="R606" s="366"/>
      <c r="S606" s="396" t="str">
        <f t="shared" si="175"/>
        <v/>
      </c>
      <c r="T606" s="397">
        <f ca="1">SUMIF($N$8:S$9,"QUANT.",N606:S606)</f>
        <v>0</v>
      </c>
      <c r="U606" s="398">
        <f ca="1" t="shared" si="168"/>
        <v>0</v>
      </c>
      <c r="V606" s="399" t="str">
        <f ca="1" t="shared" si="170"/>
        <v/>
      </c>
      <c r="W606" s="400">
        <f ca="1" t="shared" si="176"/>
        <v>0</v>
      </c>
      <c r="X606" s="400" t="e">
        <f ca="1" t="shared" si="177"/>
        <v>#VALUE!</v>
      </c>
    </row>
    <row r="607" spans="1:24">
      <c r="A607" s="402"/>
      <c r="B607" s="403"/>
      <c r="C607" s="404" t="str">
        <f>IF($B607="","",IFERROR(VLOOKUP($B607,#REF!,2,0),IFERROR(VLOOKUP($B607,#REF!,2,0),"")))</f>
        <v/>
      </c>
      <c r="D607" s="405" t="str">
        <f>IF($B607="","",IFERROR(VLOOKUP($B607,#REF!,3,0),IFERROR(VLOOKUP($B607,#REF!,3,0),"")))</f>
        <v/>
      </c>
      <c r="E607" s="406"/>
      <c r="F607" s="407" t="str">
        <f>IF($B607="","",IFERROR(VLOOKUP($B607,#REF!,4,0),IFERROR(VLOOKUP($B607,#REF!,6,0),"")))</f>
        <v/>
      </c>
      <c r="G607" s="407" t="str">
        <f>IF($B607="","",IFERROR(VLOOKUP($B607,#REF!,5,0),IFERROR(VLOOKUP($B607,#REF!,7,0),"")))</f>
        <v/>
      </c>
      <c r="H607" s="407" t="str">
        <f t="shared" si="169"/>
        <v/>
      </c>
      <c r="I607" s="407" t="str">
        <f t="shared" si="171"/>
        <v/>
      </c>
      <c r="J607" s="407" t="str">
        <f t="shared" si="172"/>
        <v/>
      </c>
      <c r="K607" s="407" t="str">
        <f t="shared" si="167"/>
        <v/>
      </c>
      <c r="L607" s="407"/>
      <c r="N607" s="366"/>
      <c r="O607" s="367" t="str">
        <f t="shared" si="173"/>
        <v/>
      </c>
      <c r="P607" s="366"/>
      <c r="Q607" s="395" t="str">
        <f t="shared" si="174"/>
        <v/>
      </c>
      <c r="R607" s="366"/>
      <c r="S607" s="396" t="str">
        <f t="shared" si="175"/>
        <v/>
      </c>
      <c r="T607" s="397">
        <f ca="1">SUMIF($N$8:S$9,"QUANT.",N607:S607)</f>
        <v>0</v>
      </c>
      <c r="U607" s="398">
        <f ca="1" t="shared" si="168"/>
        <v>0</v>
      </c>
      <c r="V607" s="399" t="str">
        <f ca="1" t="shared" si="170"/>
        <v/>
      </c>
      <c r="W607" s="400">
        <f ca="1" t="shared" si="176"/>
        <v>0</v>
      </c>
      <c r="X607" s="400" t="e">
        <f ca="1" t="shared" si="177"/>
        <v>#VALUE!</v>
      </c>
    </row>
    <row r="608" spans="1:24">
      <c r="A608" s="402"/>
      <c r="B608" s="403"/>
      <c r="C608" s="404" t="str">
        <f>IF($B608="","",IFERROR(VLOOKUP($B608,#REF!,2,0),IFERROR(VLOOKUP($B608,#REF!,2,0),"")))</f>
        <v/>
      </c>
      <c r="D608" s="405" t="str">
        <f>IF($B608="","",IFERROR(VLOOKUP($B608,#REF!,3,0),IFERROR(VLOOKUP($B608,#REF!,3,0),"")))</f>
        <v/>
      </c>
      <c r="E608" s="406"/>
      <c r="F608" s="407" t="str">
        <f>IF($B608="","",IFERROR(VLOOKUP($B608,#REF!,4,0),IFERROR(VLOOKUP($B608,#REF!,6,0),"")))</f>
        <v/>
      </c>
      <c r="G608" s="407" t="str">
        <f>IF($B608="","",IFERROR(VLOOKUP($B608,#REF!,5,0),IFERROR(VLOOKUP($B608,#REF!,7,0),"")))</f>
        <v/>
      </c>
      <c r="H608" s="407" t="str">
        <f t="shared" si="169"/>
        <v/>
      </c>
      <c r="I608" s="407" t="str">
        <f t="shared" si="171"/>
        <v/>
      </c>
      <c r="J608" s="407" t="str">
        <f t="shared" si="172"/>
        <v/>
      </c>
      <c r="K608" s="407" t="str">
        <f t="shared" si="167"/>
        <v/>
      </c>
      <c r="L608" s="407"/>
      <c r="N608" s="366"/>
      <c r="O608" s="367" t="str">
        <f t="shared" si="173"/>
        <v/>
      </c>
      <c r="P608" s="366"/>
      <c r="Q608" s="395" t="str">
        <f t="shared" si="174"/>
        <v/>
      </c>
      <c r="R608" s="366"/>
      <c r="S608" s="396" t="str">
        <f t="shared" si="175"/>
        <v/>
      </c>
      <c r="T608" s="397">
        <f ca="1">SUMIF($N$8:S$9,"QUANT.",N608:S608)</f>
        <v>0</v>
      </c>
      <c r="U608" s="398">
        <f ca="1" t="shared" si="168"/>
        <v>0</v>
      </c>
      <c r="V608" s="399" t="str">
        <f ca="1" t="shared" si="170"/>
        <v/>
      </c>
      <c r="W608" s="400">
        <f ca="1" t="shared" si="176"/>
        <v>0</v>
      </c>
      <c r="X608" s="400" t="e">
        <f ca="1" t="shared" si="177"/>
        <v>#VALUE!</v>
      </c>
    </row>
    <row r="609" spans="1:24">
      <c r="A609" s="402"/>
      <c r="B609" s="403"/>
      <c r="C609" s="404" t="str">
        <f>IF($B609="","",IFERROR(VLOOKUP($B609,#REF!,2,0),IFERROR(VLOOKUP($B609,#REF!,2,0),"")))</f>
        <v/>
      </c>
      <c r="D609" s="405" t="str">
        <f>IF($B609="","",IFERROR(VLOOKUP($B609,#REF!,3,0),IFERROR(VLOOKUP($B609,#REF!,3,0),"")))</f>
        <v/>
      </c>
      <c r="E609" s="406"/>
      <c r="F609" s="407" t="str">
        <f>IF($B609="","",IFERROR(VLOOKUP($B609,#REF!,4,0),IFERROR(VLOOKUP($B609,#REF!,6,0),"")))</f>
        <v/>
      </c>
      <c r="G609" s="407" t="str">
        <f>IF($B609="","",IFERROR(VLOOKUP($B609,#REF!,5,0),IFERROR(VLOOKUP($B609,#REF!,7,0),"")))</f>
        <v/>
      </c>
      <c r="H609" s="407" t="str">
        <f t="shared" si="169"/>
        <v/>
      </c>
      <c r="I609" s="407" t="str">
        <f t="shared" si="171"/>
        <v/>
      </c>
      <c r="J609" s="407" t="str">
        <f t="shared" si="172"/>
        <v/>
      </c>
      <c r="K609" s="407" t="str">
        <f t="shared" si="167"/>
        <v/>
      </c>
      <c r="L609" s="407"/>
      <c r="N609" s="366"/>
      <c r="O609" s="367" t="str">
        <f t="shared" si="173"/>
        <v/>
      </c>
      <c r="P609" s="366"/>
      <c r="Q609" s="395" t="str">
        <f t="shared" si="174"/>
        <v/>
      </c>
      <c r="R609" s="366"/>
      <c r="S609" s="396" t="str">
        <f t="shared" si="175"/>
        <v/>
      </c>
      <c r="T609" s="397">
        <f ca="1">SUMIF($N$8:S$9,"QUANT.",N609:S609)</f>
        <v>0</v>
      </c>
      <c r="U609" s="398">
        <f ca="1" t="shared" si="168"/>
        <v>0</v>
      </c>
      <c r="V609" s="399" t="str">
        <f ca="1" t="shared" si="170"/>
        <v/>
      </c>
      <c r="W609" s="400">
        <f ca="1" t="shared" si="176"/>
        <v>0</v>
      </c>
      <c r="X609" s="400" t="e">
        <f ca="1" t="shared" si="177"/>
        <v>#VALUE!</v>
      </c>
    </row>
    <row r="610" spans="1:24">
      <c r="A610" s="402"/>
      <c r="B610" s="403"/>
      <c r="C610" s="404" t="str">
        <f>IF($B610="","",IFERROR(VLOOKUP($B610,#REF!,2,0),IFERROR(VLOOKUP($B610,#REF!,2,0),"")))</f>
        <v/>
      </c>
      <c r="D610" s="405" t="str">
        <f>IF($B610="","",IFERROR(VLOOKUP($B610,#REF!,3,0),IFERROR(VLOOKUP($B610,#REF!,3,0),"")))</f>
        <v/>
      </c>
      <c r="E610" s="406"/>
      <c r="F610" s="407" t="str">
        <f>IF($B610="","",IFERROR(VLOOKUP($B610,#REF!,4,0),IFERROR(VLOOKUP($B610,#REF!,6,0),"")))</f>
        <v/>
      </c>
      <c r="G610" s="407" t="str">
        <f>IF($B610="","",IFERROR(VLOOKUP($B610,#REF!,5,0),IFERROR(VLOOKUP($B610,#REF!,7,0),"")))</f>
        <v/>
      </c>
      <c r="H610" s="407" t="str">
        <f t="shared" si="169"/>
        <v/>
      </c>
      <c r="I610" s="407" t="str">
        <f t="shared" si="171"/>
        <v/>
      </c>
      <c r="J610" s="407" t="str">
        <f t="shared" si="172"/>
        <v/>
      </c>
      <c r="K610" s="407" t="str">
        <f t="shared" si="167"/>
        <v/>
      </c>
      <c r="L610" s="407"/>
      <c r="N610" s="366"/>
      <c r="O610" s="367" t="str">
        <f t="shared" si="173"/>
        <v/>
      </c>
      <c r="P610" s="366"/>
      <c r="Q610" s="395" t="str">
        <f t="shared" si="174"/>
        <v/>
      </c>
      <c r="R610" s="366"/>
      <c r="S610" s="396" t="str">
        <f t="shared" si="175"/>
        <v/>
      </c>
      <c r="T610" s="397">
        <f ca="1">SUMIF($N$8:S$9,"QUANT.",N610:S610)</f>
        <v>0</v>
      </c>
      <c r="U610" s="398">
        <f ca="1" t="shared" si="168"/>
        <v>0</v>
      </c>
      <c r="V610" s="399" t="str">
        <f ca="1" t="shared" si="170"/>
        <v/>
      </c>
      <c r="W610" s="400">
        <f ca="1" t="shared" si="176"/>
        <v>0</v>
      </c>
      <c r="X610" s="400" t="e">
        <f ca="1" t="shared" si="177"/>
        <v>#VALUE!</v>
      </c>
    </row>
    <row r="611" spans="1:24">
      <c r="A611" s="402"/>
      <c r="B611" s="403"/>
      <c r="C611" s="404" t="str">
        <f>IF($B611="","",IFERROR(VLOOKUP($B611,#REF!,2,0),IFERROR(VLOOKUP($B611,#REF!,2,0),"")))</f>
        <v/>
      </c>
      <c r="D611" s="405" t="str">
        <f>IF($B611="","",IFERROR(VLOOKUP($B611,#REF!,3,0),IFERROR(VLOOKUP($B611,#REF!,3,0),"")))</f>
        <v/>
      </c>
      <c r="E611" s="406"/>
      <c r="F611" s="407" t="str">
        <f>IF($B611="","",IFERROR(VLOOKUP($B611,#REF!,4,0),IFERROR(VLOOKUP($B611,#REF!,6,0),"")))</f>
        <v/>
      </c>
      <c r="G611" s="407" t="str">
        <f>IF($B611="","",IFERROR(VLOOKUP($B611,#REF!,5,0),IFERROR(VLOOKUP($B611,#REF!,7,0),"")))</f>
        <v/>
      </c>
      <c r="H611" s="407" t="str">
        <f t="shared" si="169"/>
        <v/>
      </c>
      <c r="I611" s="407" t="str">
        <f t="shared" si="171"/>
        <v/>
      </c>
      <c r="J611" s="407" t="str">
        <f t="shared" si="172"/>
        <v/>
      </c>
      <c r="K611" s="407" t="str">
        <f t="shared" si="167"/>
        <v/>
      </c>
      <c r="L611" s="407"/>
      <c r="N611" s="366"/>
      <c r="O611" s="367" t="str">
        <f t="shared" si="173"/>
        <v/>
      </c>
      <c r="P611" s="366"/>
      <c r="Q611" s="395" t="str">
        <f t="shared" si="174"/>
        <v/>
      </c>
      <c r="R611" s="366"/>
      <c r="S611" s="396" t="str">
        <f t="shared" si="175"/>
        <v/>
      </c>
      <c r="T611" s="397">
        <f ca="1">SUMIF($N$8:S$9,"QUANT.",N611:S611)</f>
        <v>0</v>
      </c>
      <c r="U611" s="398">
        <f ca="1" t="shared" si="168"/>
        <v>0</v>
      </c>
      <c r="V611" s="399" t="str">
        <f ca="1" t="shared" si="170"/>
        <v/>
      </c>
      <c r="W611" s="400">
        <f ca="1" t="shared" si="176"/>
        <v>0</v>
      </c>
      <c r="X611" s="400" t="e">
        <f ca="1" t="shared" si="177"/>
        <v>#VALUE!</v>
      </c>
    </row>
    <row r="612" spans="1:24">
      <c r="A612" s="402"/>
      <c r="B612" s="403"/>
      <c r="C612" s="404" t="str">
        <f>IF($B612="","",IFERROR(VLOOKUP($B612,#REF!,2,0),IFERROR(VLOOKUP($B612,#REF!,2,0),"")))</f>
        <v/>
      </c>
      <c r="D612" s="405" t="str">
        <f>IF($B612="","",IFERROR(VLOOKUP($B612,#REF!,3,0),IFERROR(VLOOKUP($B612,#REF!,3,0),"")))</f>
        <v/>
      </c>
      <c r="E612" s="406"/>
      <c r="F612" s="407" t="str">
        <f>IF($B612="","",IFERROR(VLOOKUP($B612,#REF!,4,0),IFERROR(VLOOKUP($B612,#REF!,6,0),"")))</f>
        <v/>
      </c>
      <c r="G612" s="407" t="str">
        <f>IF($B612="","",IFERROR(VLOOKUP($B612,#REF!,5,0),IFERROR(VLOOKUP($B612,#REF!,7,0),"")))</f>
        <v/>
      </c>
      <c r="H612" s="407" t="str">
        <f t="shared" si="169"/>
        <v/>
      </c>
      <c r="I612" s="407" t="str">
        <f t="shared" si="171"/>
        <v/>
      </c>
      <c r="J612" s="407" t="str">
        <f t="shared" si="172"/>
        <v/>
      </c>
      <c r="K612" s="407" t="str">
        <f t="shared" si="167"/>
        <v/>
      </c>
      <c r="L612" s="407"/>
      <c r="N612" s="366"/>
      <c r="O612" s="367" t="str">
        <f t="shared" si="173"/>
        <v/>
      </c>
      <c r="P612" s="366"/>
      <c r="Q612" s="395" t="str">
        <f t="shared" si="174"/>
        <v/>
      </c>
      <c r="R612" s="366"/>
      <c r="S612" s="396" t="str">
        <f t="shared" si="175"/>
        <v/>
      </c>
      <c r="T612" s="397">
        <f ca="1">SUMIF($N$8:S$9,"QUANT.",N612:S612)</f>
        <v>0</v>
      </c>
      <c r="U612" s="398">
        <f ca="1" t="shared" si="168"/>
        <v>0</v>
      </c>
      <c r="V612" s="399" t="str">
        <f ca="1" t="shared" si="170"/>
        <v/>
      </c>
      <c r="W612" s="400">
        <f ca="1" t="shared" si="176"/>
        <v>0</v>
      </c>
      <c r="X612" s="400" t="e">
        <f ca="1" t="shared" si="177"/>
        <v>#VALUE!</v>
      </c>
    </row>
    <row r="613" spans="1:24">
      <c r="A613" s="402"/>
      <c r="B613" s="403"/>
      <c r="C613" s="404" t="str">
        <f>IF($B613="","",IFERROR(VLOOKUP($B613,#REF!,2,0),IFERROR(VLOOKUP($B613,#REF!,2,0),"")))</f>
        <v/>
      </c>
      <c r="D613" s="405" t="str">
        <f>IF($B613="","",IFERROR(VLOOKUP($B613,#REF!,3,0),IFERROR(VLOOKUP($B613,#REF!,3,0),"")))</f>
        <v/>
      </c>
      <c r="E613" s="406"/>
      <c r="F613" s="407" t="str">
        <f>IF($B613="","",IFERROR(VLOOKUP($B613,#REF!,4,0),IFERROR(VLOOKUP($B613,#REF!,6,0),"")))</f>
        <v/>
      </c>
      <c r="G613" s="407" t="str">
        <f>IF($B613="","",IFERROR(VLOOKUP($B613,#REF!,5,0),IFERROR(VLOOKUP($B613,#REF!,7,0),"")))</f>
        <v/>
      </c>
      <c r="H613" s="407" t="str">
        <f t="shared" si="169"/>
        <v/>
      </c>
      <c r="I613" s="407" t="str">
        <f t="shared" si="171"/>
        <v/>
      </c>
      <c r="J613" s="407" t="str">
        <f t="shared" si="172"/>
        <v/>
      </c>
      <c r="K613" s="407" t="str">
        <f t="shared" si="167"/>
        <v/>
      </c>
      <c r="L613" s="407"/>
      <c r="N613" s="366"/>
      <c r="O613" s="367" t="str">
        <f t="shared" si="173"/>
        <v/>
      </c>
      <c r="P613" s="366"/>
      <c r="Q613" s="395" t="str">
        <f t="shared" si="174"/>
        <v/>
      </c>
      <c r="R613" s="366"/>
      <c r="S613" s="396" t="str">
        <f t="shared" si="175"/>
        <v/>
      </c>
      <c r="T613" s="397">
        <f ca="1">SUMIF($N$8:S$9,"QUANT.",N613:S613)</f>
        <v>0</v>
      </c>
      <c r="U613" s="398">
        <f ca="1" t="shared" si="168"/>
        <v>0</v>
      </c>
      <c r="V613" s="399" t="str">
        <f ca="1" t="shared" si="170"/>
        <v/>
      </c>
      <c r="W613" s="400">
        <f ca="1" t="shared" si="176"/>
        <v>0</v>
      </c>
      <c r="X613" s="400" t="e">
        <f ca="1" t="shared" si="177"/>
        <v>#VALUE!</v>
      </c>
    </row>
    <row r="614" spans="1:24">
      <c r="A614" s="402"/>
      <c r="B614" s="403"/>
      <c r="C614" s="404" t="str">
        <f>IF($B614="","",IFERROR(VLOOKUP($B614,#REF!,2,0),IFERROR(VLOOKUP($B614,#REF!,2,0),"")))</f>
        <v/>
      </c>
      <c r="D614" s="405" t="str">
        <f>IF($B614="","",IFERROR(VLOOKUP($B614,#REF!,3,0),IFERROR(VLOOKUP($B614,#REF!,3,0),"")))</f>
        <v/>
      </c>
      <c r="E614" s="406"/>
      <c r="F614" s="407" t="str">
        <f>IF($B614="","",IFERROR(VLOOKUP($B614,#REF!,4,0),IFERROR(VLOOKUP($B614,#REF!,6,0),"")))</f>
        <v/>
      </c>
      <c r="G614" s="407" t="str">
        <f>IF($B614="","",IFERROR(VLOOKUP($B614,#REF!,5,0),IFERROR(VLOOKUP($B614,#REF!,7,0),"")))</f>
        <v/>
      </c>
      <c r="H614" s="407" t="str">
        <f t="shared" si="169"/>
        <v/>
      </c>
      <c r="I614" s="407" t="str">
        <f t="shared" si="171"/>
        <v/>
      </c>
      <c r="J614" s="407" t="str">
        <f t="shared" si="172"/>
        <v/>
      </c>
      <c r="K614" s="407" t="str">
        <f t="shared" si="167"/>
        <v/>
      </c>
      <c r="L614" s="407"/>
      <c r="N614" s="366"/>
      <c r="O614" s="367" t="str">
        <f t="shared" si="173"/>
        <v/>
      </c>
      <c r="P614" s="366"/>
      <c r="Q614" s="395" t="str">
        <f t="shared" si="174"/>
        <v/>
      </c>
      <c r="R614" s="366"/>
      <c r="S614" s="396" t="str">
        <f t="shared" si="175"/>
        <v/>
      </c>
      <c r="T614" s="397">
        <f ca="1">SUMIF($N$8:S$9,"QUANT.",N614:S614)</f>
        <v>0</v>
      </c>
      <c r="U614" s="398">
        <f ca="1" t="shared" si="168"/>
        <v>0</v>
      </c>
      <c r="V614" s="399" t="str">
        <f ca="1" t="shared" si="170"/>
        <v/>
      </c>
      <c r="W614" s="400">
        <f ca="1" t="shared" si="176"/>
        <v>0</v>
      </c>
      <c r="X614" s="400" t="e">
        <f ca="1" t="shared" si="177"/>
        <v>#VALUE!</v>
      </c>
    </row>
    <row r="615" spans="1:24">
      <c r="A615" s="402"/>
      <c r="B615" s="403"/>
      <c r="C615" s="404" t="str">
        <f>IF($B615="","",IFERROR(VLOOKUP($B615,#REF!,2,0),IFERROR(VLOOKUP($B615,#REF!,2,0),"")))</f>
        <v/>
      </c>
      <c r="D615" s="405" t="str">
        <f>IF($B615="","",IFERROR(VLOOKUP($B615,#REF!,3,0),IFERROR(VLOOKUP($B615,#REF!,3,0),"")))</f>
        <v/>
      </c>
      <c r="E615" s="406"/>
      <c r="F615" s="407" t="str">
        <f>IF($B615="","",IFERROR(VLOOKUP($B615,#REF!,4,0),IFERROR(VLOOKUP($B615,#REF!,6,0),"")))</f>
        <v/>
      </c>
      <c r="G615" s="407" t="str">
        <f>IF($B615="","",IFERROR(VLOOKUP($B615,#REF!,5,0),IFERROR(VLOOKUP($B615,#REF!,7,0),"")))</f>
        <v/>
      </c>
      <c r="H615" s="407" t="str">
        <f t="shared" si="169"/>
        <v/>
      </c>
      <c r="I615" s="407" t="str">
        <f t="shared" si="171"/>
        <v/>
      </c>
      <c r="J615" s="407" t="str">
        <f t="shared" si="172"/>
        <v/>
      </c>
      <c r="K615" s="407" t="str">
        <f t="shared" si="167"/>
        <v/>
      </c>
      <c r="L615" s="407"/>
      <c r="N615" s="366"/>
      <c r="O615" s="367" t="str">
        <f t="shared" si="173"/>
        <v/>
      </c>
      <c r="P615" s="366"/>
      <c r="Q615" s="395" t="str">
        <f t="shared" si="174"/>
        <v/>
      </c>
      <c r="R615" s="366"/>
      <c r="S615" s="396" t="str">
        <f t="shared" si="175"/>
        <v/>
      </c>
      <c r="T615" s="397">
        <f ca="1">SUMIF($N$8:S$9,"QUANT.",N615:S615)</f>
        <v>0</v>
      </c>
      <c r="U615" s="398">
        <f ca="1" t="shared" si="168"/>
        <v>0</v>
      </c>
      <c r="V615" s="399" t="str">
        <f ca="1" t="shared" si="170"/>
        <v/>
      </c>
      <c r="W615" s="400">
        <f ca="1" t="shared" si="176"/>
        <v>0</v>
      </c>
      <c r="X615" s="400" t="e">
        <f ca="1" t="shared" si="177"/>
        <v>#VALUE!</v>
      </c>
    </row>
    <row r="616" spans="1:24">
      <c r="A616" s="402"/>
      <c r="B616" s="403"/>
      <c r="C616" s="404" t="str">
        <f>IF($B616="","",IFERROR(VLOOKUP($B616,#REF!,2,0),IFERROR(VLOOKUP($B616,#REF!,2,0),"")))</f>
        <v/>
      </c>
      <c r="D616" s="405" t="str">
        <f>IF($B616="","",IFERROR(VLOOKUP($B616,#REF!,3,0),IFERROR(VLOOKUP($B616,#REF!,3,0),"")))</f>
        <v/>
      </c>
      <c r="E616" s="406"/>
      <c r="F616" s="407" t="str">
        <f>IF($B616="","",IFERROR(VLOOKUP($B616,#REF!,4,0),IFERROR(VLOOKUP($B616,#REF!,6,0),"")))</f>
        <v/>
      </c>
      <c r="G616" s="407" t="str">
        <f>IF($B616="","",IFERROR(VLOOKUP($B616,#REF!,5,0),IFERROR(VLOOKUP($B616,#REF!,7,0),"")))</f>
        <v/>
      </c>
      <c r="H616" s="407" t="str">
        <f t="shared" si="169"/>
        <v/>
      </c>
      <c r="I616" s="407" t="str">
        <f t="shared" si="171"/>
        <v/>
      </c>
      <c r="J616" s="407" t="str">
        <f t="shared" si="172"/>
        <v/>
      </c>
      <c r="K616" s="407" t="str">
        <f t="shared" si="167"/>
        <v/>
      </c>
      <c r="L616" s="407"/>
      <c r="N616" s="366"/>
      <c r="O616" s="367" t="str">
        <f t="shared" si="173"/>
        <v/>
      </c>
      <c r="P616" s="366"/>
      <c r="Q616" s="395" t="str">
        <f t="shared" si="174"/>
        <v/>
      </c>
      <c r="R616" s="366"/>
      <c r="S616" s="396" t="str">
        <f t="shared" si="175"/>
        <v/>
      </c>
      <c r="T616" s="397">
        <f ca="1">SUMIF($N$8:S$9,"QUANT.",N616:S616)</f>
        <v>0</v>
      </c>
      <c r="U616" s="398">
        <f ca="1" t="shared" si="168"/>
        <v>0</v>
      </c>
      <c r="V616" s="399" t="str">
        <f ca="1" t="shared" si="170"/>
        <v/>
      </c>
      <c r="W616" s="400">
        <f ca="1" t="shared" si="176"/>
        <v>0</v>
      </c>
      <c r="X616" s="400" t="e">
        <f ca="1" t="shared" si="177"/>
        <v>#VALUE!</v>
      </c>
    </row>
    <row r="617" spans="1:24">
      <c r="A617" s="402"/>
      <c r="B617" s="403"/>
      <c r="C617" s="404" t="str">
        <f>IF($B617="","",IFERROR(VLOOKUP($B617,#REF!,2,0),IFERROR(VLOOKUP($B617,#REF!,2,0),"")))</f>
        <v/>
      </c>
      <c r="D617" s="405" t="str">
        <f>IF($B617="","",IFERROR(VLOOKUP($B617,#REF!,3,0),IFERROR(VLOOKUP($B617,#REF!,3,0),"")))</f>
        <v/>
      </c>
      <c r="E617" s="406"/>
      <c r="F617" s="407" t="str">
        <f>IF($B617="","",IFERROR(VLOOKUP($B617,#REF!,4,0),IFERROR(VLOOKUP($B617,#REF!,6,0),"")))</f>
        <v/>
      </c>
      <c r="G617" s="407" t="str">
        <f>IF($B617="","",IFERROR(VLOOKUP($B617,#REF!,5,0),IFERROR(VLOOKUP($B617,#REF!,7,0),"")))</f>
        <v/>
      </c>
      <c r="H617" s="407" t="str">
        <f t="shared" si="169"/>
        <v/>
      </c>
      <c r="I617" s="407" t="str">
        <f t="shared" si="171"/>
        <v/>
      </c>
      <c r="J617" s="407" t="str">
        <f t="shared" si="172"/>
        <v/>
      </c>
      <c r="K617" s="407" t="str">
        <f t="shared" si="167"/>
        <v/>
      </c>
      <c r="L617" s="407"/>
      <c r="N617" s="366"/>
      <c r="O617" s="367" t="str">
        <f t="shared" si="173"/>
        <v/>
      </c>
      <c r="P617" s="366"/>
      <c r="Q617" s="395" t="str">
        <f t="shared" si="174"/>
        <v/>
      </c>
      <c r="R617" s="366"/>
      <c r="S617" s="396" t="str">
        <f t="shared" si="175"/>
        <v/>
      </c>
      <c r="T617" s="397">
        <f ca="1">SUMIF($N$8:S$9,"QUANT.",N617:S617)</f>
        <v>0</v>
      </c>
      <c r="U617" s="398">
        <f ca="1" t="shared" si="168"/>
        <v>0</v>
      </c>
      <c r="V617" s="399" t="str">
        <f ca="1" t="shared" si="170"/>
        <v/>
      </c>
      <c r="W617" s="400">
        <f ca="1" t="shared" si="176"/>
        <v>0</v>
      </c>
      <c r="X617" s="400" t="e">
        <f ca="1" t="shared" si="177"/>
        <v>#VALUE!</v>
      </c>
    </row>
    <row r="618" spans="1:24">
      <c r="A618" s="402"/>
      <c r="B618" s="403"/>
      <c r="C618" s="404" t="str">
        <f>IF($B618="","",IFERROR(VLOOKUP($B618,#REF!,2,0),IFERROR(VLOOKUP($B618,#REF!,2,0),"")))</f>
        <v/>
      </c>
      <c r="D618" s="405" t="str">
        <f>IF($B618="","",IFERROR(VLOOKUP($B618,#REF!,3,0),IFERROR(VLOOKUP($B618,#REF!,3,0),"")))</f>
        <v/>
      </c>
      <c r="E618" s="406"/>
      <c r="F618" s="407" t="str">
        <f>IF($B618="","",IFERROR(VLOOKUP($B618,#REF!,4,0),IFERROR(VLOOKUP($B618,#REF!,6,0),"")))</f>
        <v/>
      </c>
      <c r="G618" s="407" t="str">
        <f>IF($B618="","",IFERROR(VLOOKUP($B618,#REF!,5,0),IFERROR(VLOOKUP($B618,#REF!,7,0),"")))</f>
        <v/>
      </c>
      <c r="H618" s="407" t="str">
        <f t="shared" si="169"/>
        <v/>
      </c>
      <c r="I618" s="407" t="str">
        <f t="shared" si="171"/>
        <v/>
      </c>
      <c r="J618" s="407" t="str">
        <f t="shared" si="172"/>
        <v/>
      </c>
      <c r="K618" s="407" t="str">
        <f t="shared" si="167"/>
        <v/>
      </c>
      <c r="L618" s="407"/>
      <c r="N618" s="366"/>
      <c r="O618" s="367" t="str">
        <f t="shared" si="173"/>
        <v/>
      </c>
      <c r="P618" s="366"/>
      <c r="Q618" s="395" t="str">
        <f t="shared" si="174"/>
        <v/>
      </c>
      <c r="R618" s="366"/>
      <c r="S618" s="396" t="str">
        <f t="shared" si="175"/>
        <v/>
      </c>
      <c r="T618" s="397">
        <f ca="1">SUMIF($N$8:S$9,"QUANT.",N618:S618)</f>
        <v>0</v>
      </c>
      <c r="U618" s="398">
        <f ca="1" t="shared" si="168"/>
        <v>0</v>
      </c>
      <c r="V618" s="399" t="str">
        <f ca="1" t="shared" si="170"/>
        <v/>
      </c>
      <c r="W618" s="400">
        <f ca="1" t="shared" si="176"/>
        <v>0</v>
      </c>
      <c r="X618" s="400" t="e">
        <f ca="1" t="shared" si="177"/>
        <v>#VALUE!</v>
      </c>
    </row>
    <row r="619" spans="1:24">
      <c r="A619" s="402"/>
      <c r="B619" s="403"/>
      <c r="C619" s="404" t="str">
        <f>IF($B619="","",IFERROR(VLOOKUP($B619,#REF!,2,0),IFERROR(VLOOKUP($B619,#REF!,2,0),"")))</f>
        <v/>
      </c>
      <c r="D619" s="405" t="str">
        <f>IF($B619="","",IFERROR(VLOOKUP($B619,#REF!,3,0),IFERROR(VLOOKUP($B619,#REF!,3,0),"")))</f>
        <v/>
      </c>
      <c r="E619" s="406"/>
      <c r="F619" s="407" t="str">
        <f>IF($B619="","",IFERROR(VLOOKUP($B619,#REF!,4,0),IFERROR(VLOOKUP($B619,#REF!,6,0),"")))</f>
        <v/>
      </c>
      <c r="G619" s="407" t="str">
        <f>IF($B619="","",IFERROR(VLOOKUP($B619,#REF!,5,0),IFERROR(VLOOKUP($B619,#REF!,7,0),"")))</f>
        <v/>
      </c>
      <c r="H619" s="407" t="str">
        <f t="shared" si="169"/>
        <v/>
      </c>
      <c r="I619" s="407" t="str">
        <f t="shared" si="171"/>
        <v/>
      </c>
      <c r="J619" s="407" t="str">
        <f t="shared" si="172"/>
        <v/>
      </c>
      <c r="K619" s="407" t="str">
        <f t="shared" si="167"/>
        <v/>
      </c>
      <c r="L619" s="407"/>
      <c r="N619" s="366"/>
      <c r="O619" s="367" t="str">
        <f t="shared" si="173"/>
        <v/>
      </c>
      <c r="P619" s="366"/>
      <c r="Q619" s="395" t="str">
        <f t="shared" si="174"/>
        <v/>
      </c>
      <c r="R619" s="366"/>
      <c r="S619" s="396" t="str">
        <f t="shared" si="175"/>
        <v/>
      </c>
      <c r="T619" s="397">
        <f ca="1">SUMIF($N$8:S$9,"QUANT.",N619:S619)</f>
        <v>0</v>
      </c>
      <c r="U619" s="398">
        <f ca="1" t="shared" si="168"/>
        <v>0</v>
      </c>
      <c r="V619" s="399" t="str">
        <f ca="1" t="shared" si="170"/>
        <v/>
      </c>
      <c r="W619" s="400">
        <f ca="1" t="shared" si="176"/>
        <v>0</v>
      </c>
      <c r="X619" s="400" t="e">
        <f ca="1" t="shared" si="177"/>
        <v>#VALUE!</v>
      </c>
    </row>
    <row r="620" spans="1:24">
      <c r="A620" s="402"/>
      <c r="B620" s="403"/>
      <c r="C620" s="404" t="str">
        <f>IF($B620="","",IFERROR(VLOOKUP($B620,#REF!,2,0),IFERROR(VLOOKUP($B620,#REF!,2,0),"")))</f>
        <v/>
      </c>
      <c r="D620" s="405" t="str">
        <f>IF($B620="","",IFERROR(VLOOKUP($B620,#REF!,3,0),IFERROR(VLOOKUP($B620,#REF!,3,0),"")))</f>
        <v/>
      </c>
      <c r="E620" s="406"/>
      <c r="F620" s="407" t="str">
        <f>IF($B620="","",IFERROR(VLOOKUP($B620,#REF!,4,0),IFERROR(VLOOKUP($B620,#REF!,6,0),"")))</f>
        <v/>
      </c>
      <c r="G620" s="407" t="str">
        <f>IF($B620="","",IFERROR(VLOOKUP($B620,#REF!,5,0),IFERROR(VLOOKUP($B620,#REF!,7,0),"")))</f>
        <v/>
      </c>
      <c r="H620" s="407" t="str">
        <f t="shared" si="169"/>
        <v/>
      </c>
      <c r="I620" s="407" t="str">
        <f t="shared" si="171"/>
        <v/>
      </c>
      <c r="J620" s="407" t="str">
        <f t="shared" si="172"/>
        <v/>
      </c>
      <c r="K620" s="407" t="str">
        <f t="shared" si="167"/>
        <v/>
      </c>
      <c r="L620" s="407"/>
      <c r="N620" s="366"/>
      <c r="O620" s="367" t="str">
        <f t="shared" si="173"/>
        <v/>
      </c>
      <c r="P620" s="366"/>
      <c r="Q620" s="395" t="str">
        <f t="shared" si="174"/>
        <v/>
      </c>
      <c r="R620" s="366"/>
      <c r="S620" s="396" t="str">
        <f t="shared" si="175"/>
        <v/>
      </c>
      <c r="T620" s="397">
        <f ca="1">SUMIF($N$8:S$9,"QUANT.",N620:S620)</f>
        <v>0</v>
      </c>
      <c r="U620" s="398">
        <f ca="1" t="shared" si="168"/>
        <v>0</v>
      </c>
      <c r="V620" s="399" t="str">
        <f ca="1" t="shared" si="170"/>
        <v/>
      </c>
      <c r="W620" s="400">
        <f ca="1" t="shared" si="176"/>
        <v>0</v>
      </c>
      <c r="X620" s="400" t="e">
        <f ca="1" t="shared" si="177"/>
        <v>#VALUE!</v>
      </c>
    </row>
    <row r="621" spans="1:24">
      <c r="A621" s="402"/>
      <c r="B621" s="403"/>
      <c r="C621" s="404" t="str">
        <f>IF($B621="","",IFERROR(VLOOKUP($B621,#REF!,2,0),IFERROR(VLOOKUP($B621,#REF!,2,0),"")))</f>
        <v/>
      </c>
      <c r="D621" s="405" t="str">
        <f>IF($B621="","",IFERROR(VLOOKUP($B621,#REF!,3,0),IFERROR(VLOOKUP($B621,#REF!,3,0),"")))</f>
        <v/>
      </c>
      <c r="E621" s="406"/>
      <c r="F621" s="407" t="str">
        <f>IF($B621="","",IFERROR(VLOOKUP($B621,#REF!,4,0),IFERROR(VLOOKUP($B621,#REF!,6,0),"")))</f>
        <v/>
      </c>
      <c r="G621" s="407" t="str">
        <f>IF($B621="","",IFERROR(VLOOKUP($B621,#REF!,5,0),IFERROR(VLOOKUP($B621,#REF!,7,0),"")))</f>
        <v/>
      </c>
      <c r="H621" s="407" t="str">
        <f t="shared" si="169"/>
        <v/>
      </c>
      <c r="I621" s="407" t="str">
        <f t="shared" si="171"/>
        <v/>
      </c>
      <c r="J621" s="407" t="str">
        <f t="shared" si="172"/>
        <v/>
      </c>
      <c r="K621" s="407" t="str">
        <f t="shared" si="167"/>
        <v/>
      </c>
      <c r="L621" s="407"/>
      <c r="N621" s="366"/>
      <c r="O621" s="367" t="str">
        <f t="shared" si="173"/>
        <v/>
      </c>
      <c r="P621" s="366"/>
      <c r="Q621" s="395" t="str">
        <f t="shared" si="174"/>
        <v/>
      </c>
      <c r="R621" s="366"/>
      <c r="S621" s="396" t="str">
        <f t="shared" si="175"/>
        <v/>
      </c>
      <c r="T621" s="397">
        <f ca="1">SUMIF($N$8:S$9,"QUANT.",N621:S621)</f>
        <v>0</v>
      </c>
      <c r="U621" s="398">
        <f ca="1" t="shared" si="168"/>
        <v>0</v>
      </c>
      <c r="V621" s="399" t="str">
        <f ca="1" t="shared" si="170"/>
        <v/>
      </c>
      <c r="W621" s="400">
        <f ca="1" t="shared" si="176"/>
        <v>0</v>
      </c>
      <c r="X621" s="400" t="e">
        <f ca="1" t="shared" si="177"/>
        <v>#VALUE!</v>
      </c>
    </row>
    <row r="622" spans="1:24">
      <c r="A622" s="402"/>
      <c r="B622" s="403"/>
      <c r="C622" s="404" t="str">
        <f>IF($B622="","",IFERROR(VLOOKUP($B622,#REF!,2,0),IFERROR(VLOOKUP($B622,#REF!,2,0),"")))</f>
        <v/>
      </c>
      <c r="D622" s="405" t="str">
        <f>IF($B622="","",IFERROR(VLOOKUP($B622,#REF!,3,0),IFERROR(VLOOKUP($B622,#REF!,3,0),"")))</f>
        <v/>
      </c>
      <c r="E622" s="406"/>
      <c r="F622" s="407" t="str">
        <f>IF($B622="","",IFERROR(VLOOKUP($B622,#REF!,4,0),IFERROR(VLOOKUP($B622,#REF!,6,0),"")))</f>
        <v/>
      </c>
      <c r="G622" s="407" t="str">
        <f>IF($B622="","",IFERROR(VLOOKUP($B622,#REF!,5,0),IFERROR(VLOOKUP($B622,#REF!,7,0),"")))</f>
        <v/>
      </c>
      <c r="H622" s="407" t="str">
        <f t="shared" si="169"/>
        <v/>
      </c>
      <c r="I622" s="407" t="str">
        <f t="shared" si="171"/>
        <v/>
      </c>
      <c r="J622" s="407" t="str">
        <f t="shared" si="172"/>
        <v/>
      </c>
      <c r="K622" s="407" t="str">
        <f t="shared" si="167"/>
        <v/>
      </c>
      <c r="L622" s="407"/>
      <c r="N622" s="366"/>
      <c r="O622" s="367" t="str">
        <f t="shared" si="173"/>
        <v/>
      </c>
      <c r="P622" s="366"/>
      <c r="Q622" s="395" t="str">
        <f t="shared" si="174"/>
        <v/>
      </c>
      <c r="R622" s="366"/>
      <c r="S622" s="396" t="str">
        <f t="shared" si="175"/>
        <v/>
      </c>
      <c r="T622" s="397">
        <f ca="1">SUMIF($N$8:S$9,"QUANT.",N622:S622)</f>
        <v>0</v>
      </c>
      <c r="U622" s="398">
        <f ca="1" t="shared" si="168"/>
        <v>0</v>
      </c>
      <c r="V622" s="399" t="str">
        <f ca="1" t="shared" si="170"/>
        <v/>
      </c>
      <c r="W622" s="400">
        <f ca="1" t="shared" si="176"/>
        <v>0</v>
      </c>
      <c r="X622" s="400" t="e">
        <f ca="1" t="shared" si="177"/>
        <v>#VALUE!</v>
      </c>
    </row>
    <row r="623" spans="1:24">
      <c r="A623" s="402"/>
      <c r="B623" s="403"/>
      <c r="C623" s="404" t="str">
        <f>IF($B623="","",IFERROR(VLOOKUP($B623,#REF!,2,0),IFERROR(VLOOKUP($B623,#REF!,2,0),"")))</f>
        <v/>
      </c>
      <c r="D623" s="405" t="str">
        <f>IF($B623="","",IFERROR(VLOOKUP($B623,#REF!,3,0),IFERROR(VLOOKUP($B623,#REF!,3,0),"")))</f>
        <v/>
      </c>
      <c r="E623" s="406"/>
      <c r="F623" s="407" t="str">
        <f>IF($B623="","",IFERROR(VLOOKUP($B623,#REF!,4,0),IFERROR(VLOOKUP($B623,#REF!,6,0),"")))</f>
        <v/>
      </c>
      <c r="G623" s="407" t="str">
        <f>IF($B623="","",IFERROR(VLOOKUP($B623,#REF!,5,0),IFERROR(VLOOKUP($B623,#REF!,7,0),"")))</f>
        <v/>
      </c>
      <c r="H623" s="407" t="str">
        <f t="shared" si="169"/>
        <v/>
      </c>
      <c r="I623" s="407" t="str">
        <f t="shared" si="171"/>
        <v/>
      </c>
      <c r="J623" s="407" t="str">
        <f t="shared" si="172"/>
        <v/>
      </c>
      <c r="K623" s="407" t="str">
        <f t="shared" si="167"/>
        <v/>
      </c>
      <c r="L623" s="407"/>
      <c r="N623" s="366"/>
      <c r="O623" s="367" t="str">
        <f t="shared" si="173"/>
        <v/>
      </c>
      <c r="P623" s="366"/>
      <c r="Q623" s="395" t="str">
        <f t="shared" si="174"/>
        <v/>
      </c>
      <c r="R623" s="366"/>
      <c r="S623" s="396" t="str">
        <f t="shared" si="175"/>
        <v/>
      </c>
      <c r="T623" s="397">
        <f ca="1">SUMIF($N$8:S$9,"QUANT.",N623:S623)</f>
        <v>0</v>
      </c>
      <c r="U623" s="398">
        <f ca="1" t="shared" si="168"/>
        <v>0</v>
      </c>
      <c r="V623" s="399" t="str">
        <f ca="1" t="shared" si="170"/>
        <v/>
      </c>
      <c r="W623" s="400">
        <f ca="1" t="shared" si="176"/>
        <v>0</v>
      </c>
      <c r="X623" s="400" t="e">
        <f ca="1" t="shared" si="177"/>
        <v>#VALUE!</v>
      </c>
    </row>
    <row r="624" spans="1:24">
      <c r="A624" s="402"/>
      <c r="B624" s="403"/>
      <c r="C624" s="404" t="str">
        <f>IF($B624="","",IFERROR(VLOOKUP($B624,#REF!,2,0),IFERROR(VLOOKUP($B624,#REF!,2,0),"")))</f>
        <v/>
      </c>
      <c r="D624" s="405" t="str">
        <f>IF($B624="","",IFERROR(VLOOKUP($B624,#REF!,3,0),IFERROR(VLOOKUP($B624,#REF!,3,0),"")))</f>
        <v/>
      </c>
      <c r="E624" s="406"/>
      <c r="F624" s="407" t="str">
        <f>IF($B624="","",IFERROR(VLOOKUP($B624,#REF!,4,0),IFERROR(VLOOKUP($B624,#REF!,6,0),"")))</f>
        <v/>
      </c>
      <c r="G624" s="407" t="str">
        <f>IF($B624="","",IFERROR(VLOOKUP($B624,#REF!,5,0),IFERROR(VLOOKUP($B624,#REF!,7,0),"")))</f>
        <v/>
      </c>
      <c r="H624" s="407" t="str">
        <f t="shared" si="169"/>
        <v/>
      </c>
      <c r="I624" s="407" t="str">
        <f t="shared" si="171"/>
        <v/>
      </c>
      <c r="J624" s="407" t="str">
        <f t="shared" si="172"/>
        <v/>
      </c>
      <c r="K624" s="407" t="str">
        <f t="shared" si="167"/>
        <v/>
      </c>
      <c r="L624" s="407"/>
      <c r="N624" s="366"/>
      <c r="O624" s="367" t="str">
        <f t="shared" si="173"/>
        <v/>
      </c>
      <c r="P624" s="366"/>
      <c r="Q624" s="395" t="str">
        <f t="shared" si="174"/>
        <v/>
      </c>
      <c r="R624" s="366"/>
      <c r="S624" s="396" t="str">
        <f t="shared" si="175"/>
        <v/>
      </c>
      <c r="T624" s="397">
        <f ca="1">SUMIF($N$8:S$9,"QUANT.",N624:S624)</f>
        <v>0</v>
      </c>
      <c r="U624" s="398">
        <f ca="1" t="shared" si="168"/>
        <v>0</v>
      </c>
      <c r="V624" s="399" t="str">
        <f ca="1" t="shared" si="170"/>
        <v/>
      </c>
      <c r="W624" s="400">
        <f ca="1" t="shared" si="176"/>
        <v>0</v>
      </c>
      <c r="X624" s="400" t="e">
        <f ca="1" t="shared" si="177"/>
        <v>#VALUE!</v>
      </c>
    </row>
    <row r="625" spans="1:24">
      <c r="A625" s="402"/>
      <c r="B625" s="403"/>
      <c r="C625" s="404" t="str">
        <f>IF($B625="","",IFERROR(VLOOKUP($B625,#REF!,2,0),IFERROR(VLOOKUP($B625,#REF!,2,0),"")))</f>
        <v/>
      </c>
      <c r="D625" s="405" t="str">
        <f>IF($B625="","",IFERROR(VLOOKUP($B625,#REF!,3,0),IFERROR(VLOOKUP($B625,#REF!,3,0),"")))</f>
        <v/>
      </c>
      <c r="E625" s="406"/>
      <c r="F625" s="407" t="str">
        <f>IF($B625="","",IFERROR(VLOOKUP($B625,#REF!,4,0),IFERROR(VLOOKUP($B625,#REF!,6,0),"")))</f>
        <v/>
      </c>
      <c r="G625" s="407" t="str">
        <f>IF($B625="","",IFERROR(VLOOKUP($B625,#REF!,5,0),IFERROR(VLOOKUP($B625,#REF!,7,0),"")))</f>
        <v/>
      </c>
      <c r="H625" s="407" t="str">
        <f t="shared" si="169"/>
        <v/>
      </c>
      <c r="I625" s="407" t="str">
        <f t="shared" si="171"/>
        <v/>
      </c>
      <c r="J625" s="407" t="str">
        <f t="shared" si="172"/>
        <v/>
      </c>
      <c r="K625" s="407" t="str">
        <f t="shared" si="167"/>
        <v/>
      </c>
      <c r="L625" s="407"/>
      <c r="N625" s="366"/>
      <c r="O625" s="367" t="str">
        <f t="shared" si="173"/>
        <v/>
      </c>
      <c r="P625" s="366"/>
      <c r="Q625" s="395" t="str">
        <f t="shared" si="174"/>
        <v/>
      </c>
      <c r="R625" s="366"/>
      <c r="S625" s="396" t="str">
        <f t="shared" si="175"/>
        <v/>
      </c>
      <c r="T625" s="397">
        <f ca="1">SUMIF($N$8:S$9,"QUANT.",N625:S625)</f>
        <v>0</v>
      </c>
      <c r="U625" s="398">
        <f ca="1" t="shared" si="168"/>
        <v>0</v>
      </c>
      <c r="V625" s="399" t="str">
        <f ca="1" t="shared" si="170"/>
        <v/>
      </c>
      <c r="W625" s="400">
        <f ca="1" t="shared" si="176"/>
        <v>0</v>
      </c>
      <c r="X625" s="400" t="e">
        <f ca="1" t="shared" si="177"/>
        <v>#VALUE!</v>
      </c>
    </row>
    <row r="626" spans="1:24">
      <c r="A626" s="402"/>
      <c r="B626" s="403"/>
      <c r="C626" s="404" t="str">
        <f>IF($B626="","",IFERROR(VLOOKUP($B626,#REF!,2,0),IFERROR(VLOOKUP($B626,#REF!,2,0),"")))</f>
        <v/>
      </c>
      <c r="D626" s="405" t="str">
        <f>IF($B626="","",IFERROR(VLOOKUP($B626,#REF!,3,0),IFERROR(VLOOKUP($B626,#REF!,3,0),"")))</f>
        <v/>
      </c>
      <c r="E626" s="406"/>
      <c r="F626" s="407" t="str">
        <f>IF($B626="","",IFERROR(VLOOKUP($B626,#REF!,4,0),IFERROR(VLOOKUP($B626,#REF!,6,0),"")))</f>
        <v/>
      </c>
      <c r="G626" s="407" t="str">
        <f>IF($B626="","",IFERROR(VLOOKUP($B626,#REF!,5,0),IFERROR(VLOOKUP($B626,#REF!,7,0),"")))</f>
        <v/>
      </c>
      <c r="H626" s="407" t="str">
        <f t="shared" si="169"/>
        <v/>
      </c>
      <c r="I626" s="407" t="str">
        <f t="shared" si="171"/>
        <v/>
      </c>
      <c r="J626" s="407" t="str">
        <f t="shared" si="172"/>
        <v/>
      </c>
      <c r="K626" s="407" t="str">
        <f t="shared" si="167"/>
        <v/>
      </c>
      <c r="L626" s="407"/>
      <c r="N626" s="366"/>
      <c r="O626" s="367" t="str">
        <f t="shared" si="173"/>
        <v/>
      </c>
      <c r="P626" s="366"/>
      <c r="Q626" s="395" t="str">
        <f t="shared" si="174"/>
        <v/>
      </c>
      <c r="R626" s="366"/>
      <c r="S626" s="396" t="str">
        <f t="shared" si="175"/>
        <v/>
      </c>
      <c r="T626" s="397">
        <f ca="1">SUMIF($N$8:S$9,"QUANT.",N626:S626)</f>
        <v>0</v>
      </c>
      <c r="U626" s="398">
        <f ca="1" t="shared" si="168"/>
        <v>0</v>
      </c>
      <c r="V626" s="399" t="str">
        <f ca="1" t="shared" si="170"/>
        <v/>
      </c>
      <c r="W626" s="400">
        <f ca="1" t="shared" si="176"/>
        <v>0</v>
      </c>
      <c r="X626" s="400" t="e">
        <f ca="1" t="shared" si="177"/>
        <v>#VALUE!</v>
      </c>
    </row>
    <row r="627" spans="1:24">
      <c r="A627" s="402"/>
      <c r="B627" s="403"/>
      <c r="C627" s="404" t="str">
        <f>IF($B627="","",IFERROR(VLOOKUP($B627,#REF!,2,0),IFERROR(VLOOKUP($B627,#REF!,2,0),"")))</f>
        <v/>
      </c>
      <c r="D627" s="405" t="str">
        <f>IF($B627="","",IFERROR(VLOOKUP($B627,#REF!,3,0),IFERROR(VLOOKUP($B627,#REF!,3,0),"")))</f>
        <v/>
      </c>
      <c r="E627" s="406"/>
      <c r="F627" s="407" t="str">
        <f>IF($B627="","",IFERROR(VLOOKUP($B627,#REF!,4,0),IFERROR(VLOOKUP($B627,#REF!,6,0),"")))</f>
        <v/>
      </c>
      <c r="G627" s="407" t="str">
        <f>IF($B627="","",IFERROR(VLOOKUP($B627,#REF!,5,0),IFERROR(VLOOKUP($B627,#REF!,7,0),"")))</f>
        <v/>
      </c>
      <c r="H627" s="407" t="str">
        <f t="shared" si="169"/>
        <v/>
      </c>
      <c r="I627" s="407" t="str">
        <f t="shared" si="171"/>
        <v/>
      </c>
      <c r="J627" s="407" t="str">
        <f t="shared" si="172"/>
        <v/>
      </c>
      <c r="K627" s="407" t="str">
        <f t="shared" si="167"/>
        <v/>
      </c>
      <c r="L627" s="407"/>
      <c r="N627" s="366"/>
      <c r="O627" s="367" t="str">
        <f t="shared" si="173"/>
        <v/>
      </c>
      <c r="P627" s="366"/>
      <c r="Q627" s="395" t="str">
        <f t="shared" si="174"/>
        <v/>
      </c>
      <c r="R627" s="366"/>
      <c r="S627" s="396" t="str">
        <f t="shared" si="175"/>
        <v/>
      </c>
      <c r="T627" s="397">
        <f ca="1">SUMIF($N$8:S$9,"QUANT.",N627:S627)</f>
        <v>0</v>
      </c>
      <c r="U627" s="398">
        <f ca="1" t="shared" si="168"/>
        <v>0</v>
      </c>
      <c r="V627" s="399" t="str">
        <f ca="1" t="shared" si="170"/>
        <v/>
      </c>
      <c r="W627" s="400">
        <f ca="1" t="shared" si="176"/>
        <v>0</v>
      </c>
      <c r="X627" s="400" t="e">
        <f ca="1" t="shared" si="177"/>
        <v>#VALUE!</v>
      </c>
    </row>
    <row r="628" spans="1:24">
      <c r="A628" s="402"/>
      <c r="B628" s="403"/>
      <c r="C628" s="404" t="str">
        <f>IF($B628="","",IFERROR(VLOOKUP($B628,#REF!,2,0),IFERROR(VLOOKUP($B628,#REF!,2,0),"")))</f>
        <v/>
      </c>
      <c r="D628" s="405" t="str">
        <f>IF($B628="","",IFERROR(VLOOKUP($B628,#REF!,3,0),IFERROR(VLOOKUP($B628,#REF!,3,0),"")))</f>
        <v/>
      </c>
      <c r="E628" s="406"/>
      <c r="F628" s="407" t="str">
        <f>IF($B628="","",IFERROR(VLOOKUP($B628,#REF!,4,0),IFERROR(VLOOKUP($B628,#REF!,6,0),"")))</f>
        <v/>
      </c>
      <c r="G628" s="407" t="str">
        <f>IF($B628="","",IFERROR(VLOOKUP($B628,#REF!,5,0),IFERROR(VLOOKUP($B628,#REF!,7,0),"")))</f>
        <v/>
      </c>
      <c r="H628" s="407" t="str">
        <f t="shared" si="169"/>
        <v/>
      </c>
      <c r="I628" s="407" t="str">
        <f t="shared" si="171"/>
        <v/>
      </c>
      <c r="J628" s="407" t="str">
        <f t="shared" si="172"/>
        <v/>
      </c>
      <c r="K628" s="407" t="str">
        <f t="shared" si="167"/>
        <v/>
      </c>
      <c r="L628" s="407"/>
      <c r="N628" s="366"/>
      <c r="O628" s="367" t="str">
        <f t="shared" si="173"/>
        <v/>
      </c>
      <c r="P628" s="366"/>
      <c r="Q628" s="395" t="str">
        <f t="shared" si="174"/>
        <v/>
      </c>
      <c r="R628" s="366"/>
      <c r="S628" s="396" t="str">
        <f t="shared" si="175"/>
        <v/>
      </c>
      <c r="T628" s="397">
        <f ca="1">SUMIF($N$8:S$9,"QUANT.",N628:S628)</f>
        <v>0</v>
      </c>
      <c r="U628" s="398">
        <f ca="1" t="shared" si="168"/>
        <v>0</v>
      </c>
      <c r="V628" s="399" t="str">
        <f ca="1" t="shared" si="170"/>
        <v/>
      </c>
      <c r="W628" s="400">
        <f ca="1" t="shared" si="176"/>
        <v>0</v>
      </c>
      <c r="X628" s="400" t="e">
        <f ca="1" t="shared" si="177"/>
        <v>#VALUE!</v>
      </c>
    </row>
    <row r="629" spans="1:24">
      <c r="A629" s="402"/>
      <c r="B629" s="403"/>
      <c r="C629" s="404" t="str">
        <f>IF($B629="","",IFERROR(VLOOKUP($B629,#REF!,2,0),IFERROR(VLOOKUP($B629,#REF!,2,0),"")))</f>
        <v/>
      </c>
      <c r="D629" s="405" t="str">
        <f>IF($B629="","",IFERROR(VLOOKUP($B629,#REF!,3,0),IFERROR(VLOOKUP($B629,#REF!,3,0),"")))</f>
        <v/>
      </c>
      <c r="E629" s="406"/>
      <c r="F629" s="407" t="str">
        <f>IF($B629="","",IFERROR(VLOOKUP($B629,#REF!,4,0),IFERROR(VLOOKUP($B629,#REF!,6,0),"")))</f>
        <v/>
      </c>
      <c r="G629" s="407" t="str">
        <f>IF($B629="","",IFERROR(VLOOKUP($B629,#REF!,5,0),IFERROR(VLOOKUP($B629,#REF!,7,0),"")))</f>
        <v/>
      </c>
      <c r="H629" s="407" t="str">
        <f t="shared" si="169"/>
        <v/>
      </c>
      <c r="I629" s="407" t="str">
        <f t="shared" si="171"/>
        <v/>
      </c>
      <c r="J629" s="407" t="str">
        <f t="shared" si="172"/>
        <v/>
      </c>
      <c r="K629" s="407" t="str">
        <f t="shared" si="167"/>
        <v/>
      </c>
      <c r="L629" s="407"/>
      <c r="N629" s="366"/>
      <c r="O629" s="367" t="str">
        <f t="shared" si="173"/>
        <v/>
      </c>
      <c r="P629" s="366"/>
      <c r="Q629" s="395" t="str">
        <f t="shared" si="174"/>
        <v/>
      </c>
      <c r="R629" s="366"/>
      <c r="S629" s="396" t="str">
        <f t="shared" si="175"/>
        <v/>
      </c>
      <c r="T629" s="397">
        <f ca="1">SUMIF($N$8:S$9,"QUANT.",N629:S629)</f>
        <v>0</v>
      </c>
      <c r="U629" s="398">
        <f ca="1" t="shared" si="168"/>
        <v>0</v>
      </c>
      <c r="V629" s="399" t="str">
        <f ca="1" t="shared" si="170"/>
        <v/>
      </c>
      <c r="W629" s="400">
        <f ca="1" t="shared" si="176"/>
        <v>0</v>
      </c>
      <c r="X629" s="400" t="e">
        <f ca="1" t="shared" si="177"/>
        <v>#VALUE!</v>
      </c>
    </row>
    <row r="630" spans="1:24">
      <c r="A630" s="402"/>
      <c r="B630" s="403"/>
      <c r="C630" s="404" t="str">
        <f>IF($B630="","",IFERROR(VLOOKUP($B630,#REF!,2,0),IFERROR(VLOOKUP($B630,#REF!,2,0),"")))</f>
        <v/>
      </c>
      <c r="D630" s="405" t="str">
        <f>IF($B630="","",IFERROR(VLOOKUP($B630,#REF!,3,0),IFERROR(VLOOKUP($B630,#REF!,3,0),"")))</f>
        <v/>
      </c>
      <c r="E630" s="406"/>
      <c r="F630" s="407" t="str">
        <f>IF($B630="","",IFERROR(VLOOKUP($B630,#REF!,4,0),IFERROR(VLOOKUP($B630,#REF!,6,0),"")))</f>
        <v/>
      </c>
      <c r="G630" s="407" t="str">
        <f>IF($B630="","",IFERROR(VLOOKUP($B630,#REF!,5,0),IFERROR(VLOOKUP($B630,#REF!,7,0),"")))</f>
        <v/>
      </c>
      <c r="H630" s="407" t="str">
        <f t="shared" si="169"/>
        <v/>
      </c>
      <c r="I630" s="407" t="str">
        <f t="shared" si="171"/>
        <v/>
      </c>
      <c r="J630" s="407" t="str">
        <f t="shared" si="172"/>
        <v/>
      </c>
      <c r="K630" s="407" t="str">
        <f t="shared" si="167"/>
        <v/>
      </c>
      <c r="L630" s="407"/>
      <c r="N630" s="366"/>
      <c r="O630" s="367" t="str">
        <f t="shared" si="173"/>
        <v/>
      </c>
      <c r="P630" s="366"/>
      <c r="Q630" s="395" t="str">
        <f t="shared" si="174"/>
        <v/>
      </c>
      <c r="R630" s="366"/>
      <c r="S630" s="396" t="str">
        <f t="shared" si="175"/>
        <v/>
      </c>
      <c r="T630" s="397">
        <f ca="1">SUMIF($N$8:S$9,"QUANT.",N630:S630)</f>
        <v>0</v>
      </c>
      <c r="U630" s="398">
        <f ca="1" t="shared" si="168"/>
        <v>0</v>
      </c>
      <c r="V630" s="399" t="str">
        <f ca="1" t="shared" si="170"/>
        <v/>
      </c>
      <c r="W630" s="400">
        <f ca="1" t="shared" si="176"/>
        <v>0</v>
      </c>
      <c r="X630" s="400" t="e">
        <f ca="1" t="shared" si="177"/>
        <v>#VALUE!</v>
      </c>
    </row>
    <row r="631" spans="1:24">
      <c r="A631" s="402"/>
      <c r="B631" s="403"/>
      <c r="C631" s="404" t="str">
        <f>IF($B631="","",IFERROR(VLOOKUP($B631,#REF!,2,0),IFERROR(VLOOKUP($B631,#REF!,2,0),"")))</f>
        <v/>
      </c>
      <c r="D631" s="405" t="str">
        <f>IF($B631="","",IFERROR(VLOOKUP($B631,#REF!,3,0),IFERROR(VLOOKUP($B631,#REF!,3,0),"")))</f>
        <v/>
      </c>
      <c r="E631" s="406"/>
      <c r="F631" s="407" t="str">
        <f>IF($B631="","",IFERROR(VLOOKUP($B631,#REF!,4,0),IFERROR(VLOOKUP($B631,#REF!,6,0),"")))</f>
        <v/>
      </c>
      <c r="G631" s="407" t="str">
        <f>IF($B631="","",IFERROR(VLOOKUP($B631,#REF!,5,0),IFERROR(VLOOKUP($B631,#REF!,7,0),"")))</f>
        <v/>
      </c>
      <c r="H631" s="407" t="str">
        <f t="shared" si="169"/>
        <v/>
      </c>
      <c r="I631" s="407" t="str">
        <f t="shared" si="171"/>
        <v/>
      </c>
      <c r="J631" s="407" t="str">
        <f t="shared" si="172"/>
        <v/>
      </c>
      <c r="K631" s="407" t="str">
        <f t="shared" si="167"/>
        <v/>
      </c>
      <c r="L631" s="407"/>
      <c r="N631" s="366"/>
      <c r="O631" s="367" t="str">
        <f t="shared" si="173"/>
        <v/>
      </c>
      <c r="P631" s="366"/>
      <c r="Q631" s="395" t="str">
        <f t="shared" si="174"/>
        <v/>
      </c>
      <c r="R631" s="366"/>
      <c r="S631" s="396" t="str">
        <f t="shared" si="175"/>
        <v/>
      </c>
      <c r="T631" s="397">
        <f ca="1">SUMIF($N$8:S$9,"QUANT.",N631:S631)</f>
        <v>0</v>
      </c>
      <c r="U631" s="398">
        <f ca="1" t="shared" si="168"/>
        <v>0</v>
      </c>
      <c r="V631" s="399" t="str">
        <f ca="1" t="shared" si="170"/>
        <v/>
      </c>
      <c r="W631" s="400">
        <f ca="1" t="shared" si="176"/>
        <v>0</v>
      </c>
      <c r="X631" s="400" t="e">
        <f ca="1" t="shared" si="177"/>
        <v>#VALUE!</v>
      </c>
    </row>
    <row r="632" spans="1:24">
      <c r="A632" s="402"/>
      <c r="B632" s="403"/>
      <c r="C632" s="404" t="str">
        <f>IF($B632="","",IFERROR(VLOOKUP($B632,#REF!,2,0),IFERROR(VLOOKUP($B632,#REF!,2,0),"")))</f>
        <v/>
      </c>
      <c r="D632" s="405" t="str">
        <f>IF($B632="","",IFERROR(VLOOKUP($B632,#REF!,3,0),IFERROR(VLOOKUP($B632,#REF!,3,0),"")))</f>
        <v/>
      </c>
      <c r="E632" s="406"/>
      <c r="F632" s="407" t="str">
        <f>IF($B632="","",IFERROR(VLOOKUP($B632,#REF!,4,0),IFERROR(VLOOKUP($B632,#REF!,6,0),"")))</f>
        <v/>
      </c>
      <c r="G632" s="407" t="str">
        <f>IF($B632="","",IFERROR(VLOOKUP($B632,#REF!,5,0),IFERROR(VLOOKUP($B632,#REF!,7,0),"")))</f>
        <v/>
      </c>
      <c r="H632" s="407" t="str">
        <f t="shared" si="169"/>
        <v/>
      </c>
      <c r="I632" s="407" t="str">
        <f t="shared" si="171"/>
        <v/>
      </c>
      <c r="J632" s="407" t="str">
        <f t="shared" si="172"/>
        <v/>
      </c>
      <c r="K632" s="407" t="str">
        <f t="shared" si="167"/>
        <v/>
      </c>
      <c r="L632" s="407"/>
      <c r="N632" s="366"/>
      <c r="O632" s="367" t="str">
        <f t="shared" si="173"/>
        <v/>
      </c>
      <c r="P632" s="366"/>
      <c r="Q632" s="395" t="str">
        <f t="shared" si="174"/>
        <v/>
      </c>
      <c r="R632" s="366"/>
      <c r="S632" s="396" t="str">
        <f t="shared" si="175"/>
        <v/>
      </c>
      <c r="T632" s="397">
        <f ca="1">SUMIF($N$8:S$9,"QUANT.",N632:S632)</f>
        <v>0</v>
      </c>
      <c r="U632" s="398">
        <f ca="1" t="shared" si="168"/>
        <v>0</v>
      </c>
      <c r="V632" s="399" t="str">
        <f ca="1" t="shared" si="170"/>
        <v/>
      </c>
      <c r="W632" s="400">
        <f ca="1" t="shared" si="176"/>
        <v>0</v>
      </c>
      <c r="X632" s="400" t="e">
        <f ca="1" t="shared" si="177"/>
        <v>#VALUE!</v>
      </c>
    </row>
    <row r="633" spans="1:24">
      <c r="A633" s="402"/>
      <c r="B633" s="403"/>
      <c r="C633" s="404" t="str">
        <f>IF($B633="","",IFERROR(VLOOKUP($B633,#REF!,2,0),IFERROR(VLOOKUP($B633,#REF!,2,0),"")))</f>
        <v/>
      </c>
      <c r="D633" s="405" t="str">
        <f>IF($B633="","",IFERROR(VLOOKUP($B633,#REF!,3,0),IFERROR(VLOOKUP($B633,#REF!,3,0),"")))</f>
        <v/>
      </c>
      <c r="E633" s="406"/>
      <c r="F633" s="407" t="str">
        <f>IF($B633="","",IFERROR(VLOOKUP($B633,#REF!,4,0),IFERROR(VLOOKUP($B633,#REF!,6,0),"")))</f>
        <v/>
      </c>
      <c r="G633" s="407" t="str">
        <f>IF($B633="","",IFERROR(VLOOKUP($B633,#REF!,5,0),IFERROR(VLOOKUP($B633,#REF!,7,0),"")))</f>
        <v/>
      </c>
      <c r="H633" s="407" t="str">
        <f t="shared" si="169"/>
        <v/>
      </c>
      <c r="I633" s="407" t="str">
        <f t="shared" si="171"/>
        <v/>
      </c>
      <c r="J633" s="407" t="str">
        <f t="shared" si="172"/>
        <v/>
      </c>
      <c r="K633" s="407" t="str">
        <f t="shared" si="167"/>
        <v/>
      </c>
      <c r="L633" s="407"/>
      <c r="N633" s="366"/>
      <c r="O633" s="367" t="str">
        <f t="shared" si="173"/>
        <v/>
      </c>
      <c r="P633" s="366"/>
      <c r="Q633" s="395" t="str">
        <f t="shared" si="174"/>
        <v/>
      </c>
      <c r="R633" s="366"/>
      <c r="S633" s="396" t="str">
        <f t="shared" si="175"/>
        <v/>
      </c>
      <c r="T633" s="397">
        <f ca="1">SUMIF($N$8:S$9,"QUANT.",N633:S633)</f>
        <v>0</v>
      </c>
      <c r="U633" s="398">
        <f ca="1" t="shared" si="168"/>
        <v>0</v>
      </c>
      <c r="V633" s="399" t="str">
        <f ca="1" t="shared" si="170"/>
        <v/>
      </c>
      <c r="W633" s="400">
        <f ca="1" t="shared" si="176"/>
        <v>0</v>
      </c>
      <c r="X633" s="400" t="e">
        <f ca="1" t="shared" si="177"/>
        <v>#VALUE!</v>
      </c>
    </row>
    <row r="634" spans="1:24">
      <c r="A634" s="402"/>
      <c r="B634" s="403"/>
      <c r="C634" s="404" t="str">
        <f>IF($B634="","",IFERROR(VLOOKUP($B634,#REF!,2,0),IFERROR(VLOOKUP($B634,#REF!,2,0),"")))</f>
        <v/>
      </c>
      <c r="D634" s="405" t="str">
        <f>IF($B634="","",IFERROR(VLOOKUP($B634,#REF!,3,0),IFERROR(VLOOKUP($B634,#REF!,3,0),"")))</f>
        <v/>
      </c>
      <c r="E634" s="406"/>
      <c r="F634" s="407" t="str">
        <f>IF($B634="","",IFERROR(VLOOKUP($B634,#REF!,4,0),IFERROR(VLOOKUP($B634,#REF!,6,0),"")))</f>
        <v/>
      </c>
      <c r="G634" s="407" t="str">
        <f>IF($B634="","",IFERROR(VLOOKUP($B634,#REF!,5,0),IFERROR(VLOOKUP($B634,#REF!,7,0),"")))</f>
        <v/>
      </c>
      <c r="H634" s="407" t="str">
        <f t="shared" si="169"/>
        <v/>
      </c>
      <c r="I634" s="407" t="str">
        <f t="shared" si="171"/>
        <v/>
      </c>
      <c r="J634" s="407" t="str">
        <f t="shared" si="172"/>
        <v/>
      </c>
      <c r="K634" s="407" t="str">
        <f t="shared" si="167"/>
        <v/>
      </c>
      <c r="L634" s="407"/>
      <c r="N634" s="366"/>
      <c r="O634" s="367" t="str">
        <f t="shared" si="173"/>
        <v/>
      </c>
      <c r="P634" s="366"/>
      <c r="Q634" s="395" t="str">
        <f t="shared" si="174"/>
        <v/>
      </c>
      <c r="R634" s="366"/>
      <c r="S634" s="396" t="str">
        <f t="shared" si="175"/>
        <v/>
      </c>
      <c r="T634" s="397">
        <f ca="1">SUMIF($N$8:S$9,"QUANT.",N634:S634)</f>
        <v>0</v>
      </c>
      <c r="U634" s="398">
        <f ca="1" t="shared" si="168"/>
        <v>0</v>
      </c>
      <c r="V634" s="399" t="str">
        <f ca="1" t="shared" si="170"/>
        <v/>
      </c>
      <c r="W634" s="400">
        <f ca="1" t="shared" si="176"/>
        <v>0</v>
      </c>
      <c r="X634" s="400" t="e">
        <f ca="1" t="shared" si="177"/>
        <v>#VALUE!</v>
      </c>
    </row>
    <row r="635" spans="1:24">
      <c r="A635" s="402"/>
      <c r="B635" s="403"/>
      <c r="C635" s="404" t="str">
        <f>IF($B635="","",IFERROR(VLOOKUP($B635,#REF!,2,0),IFERROR(VLOOKUP($B635,#REF!,2,0),"")))</f>
        <v/>
      </c>
      <c r="D635" s="405" t="str">
        <f>IF($B635="","",IFERROR(VLOOKUP($B635,#REF!,3,0),IFERROR(VLOOKUP($B635,#REF!,3,0),"")))</f>
        <v/>
      </c>
      <c r="E635" s="406"/>
      <c r="F635" s="407" t="str">
        <f>IF($B635="","",IFERROR(VLOOKUP($B635,#REF!,4,0),IFERROR(VLOOKUP($B635,#REF!,6,0),"")))</f>
        <v/>
      </c>
      <c r="G635" s="407" t="str">
        <f>IF($B635="","",IFERROR(VLOOKUP($B635,#REF!,5,0),IFERROR(VLOOKUP($B635,#REF!,7,0),"")))</f>
        <v/>
      </c>
      <c r="H635" s="407" t="str">
        <f t="shared" si="169"/>
        <v/>
      </c>
      <c r="I635" s="407" t="str">
        <f t="shared" si="171"/>
        <v/>
      </c>
      <c r="J635" s="407" t="str">
        <f t="shared" si="172"/>
        <v/>
      </c>
      <c r="K635" s="407" t="str">
        <f t="shared" si="167"/>
        <v/>
      </c>
      <c r="L635" s="407"/>
      <c r="N635" s="366"/>
      <c r="O635" s="367" t="str">
        <f t="shared" si="173"/>
        <v/>
      </c>
      <c r="P635" s="366"/>
      <c r="Q635" s="395" t="str">
        <f t="shared" si="174"/>
        <v/>
      </c>
      <c r="R635" s="366"/>
      <c r="S635" s="396" t="str">
        <f t="shared" si="175"/>
        <v/>
      </c>
      <c r="T635" s="397">
        <f ca="1">SUMIF($N$8:S$9,"QUANT.",N635:S635)</f>
        <v>0</v>
      </c>
      <c r="U635" s="398">
        <f ca="1" t="shared" si="168"/>
        <v>0</v>
      </c>
      <c r="V635" s="399" t="str">
        <f ca="1" t="shared" si="170"/>
        <v/>
      </c>
      <c r="W635" s="400">
        <f ca="1" t="shared" si="176"/>
        <v>0</v>
      </c>
      <c r="X635" s="400" t="e">
        <f ca="1" t="shared" si="177"/>
        <v>#VALUE!</v>
      </c>
    </row>
    <row r="636" spans="1:24">
      <c r="A636" s="402"/>
      <c r="B636" s="403"/>
      <c r="C636" s="404" t="str">
        <f>IF($B636="","",IFERROR(VLOOKUP($B636,#REF!,2,0),IFERROR(VLOOKUP($B636,#REF!,2,0),"")))</f>
        <v/>
      </c>
      <c r="D636" s="405" t="str">
        <f>IF($B636="","",IFERROR(VLOOKUP($B636,#REF!,3,0),IFERROR(VLOOKUP($B636,#REF!,3,0),"")))</f>
        <v/>
      </c>
      <c r="E636" s="406"/>
      <c r="F636" s="407" t="str">
        <f>IF($B636="","",IFERROR(VLOOKUP($B636,#REF!,4,0),IFERROR(VLOOKUP($B636,#REF!,6,0),"")))</f>
        <v/>
      </c>
      <c r="G636" s="407" t="str">
        <f>IF($B636="","",IFERROR(VLOOKUP($B636,#REF!,5,0),IFERROR(VLOOKUP($B636,#REF!,7,0),"")))</f>
        <v/>
      </c>
      <c r="H636" s="407" t="str">
        <f t="shared" si="169"/>
        <v/>
      </c>
      <c r="I636" s="407" t="str">
        <f t="shared" si="171"/>
        <v/>
      </c>
      <c r="J636" s="407" t="str">
        <f t="shared" si="172"/>
        <v/>
      </c>
      <c r="K636" s="407" t="str">
        <f t="shared" si="167"/>
        <v/>
      </c>
      <c r="L636" s="407"/>
      <c r="N636" s="366"/>
      <c r="O636" s="367" t="str">
        <f t="shared" si="173"/>
        <v/>
      </c>
      <c r="P636" s="366"/>
      <c r="Q636" s="395" t="str">
        <f t="shared" si="174"/>
        <v/>
      </c>
      <c r="R636" s="366"/>
      <c r="S636" s="396" t="str">
        <f t="shared" si="175"/>
        <v/>
      </c>
      <c r="T636" s="397">
        <f ca="1">SUMIF($N$8:S$9,"QUANT.",N636:S636)</f>
        <v>0</v>
      </c>
      <c r="U636" s="398">
        <f ca="1" t="shared" si="168"/>
        <v>0</v>
      </c>
      <c r="V636" s="399" t="str">
        <f ca="1" t="shared" si="170"/>
        <v/>
      </c>
      <c r="W636" s="400">
        <f ca="1" t="shared" si="176"/>
        <v>0</v>
      </c>
      <c r="X636" s="400" t="e">
        <f ca="1" t="shared" si="177"/>
        <v>#VALUE!</v>
      </c>
    </row>
    <row r="637" spans="1:24">
      <c r="A637" s="402"/>
      <c r="B637" s="403"/>
      <c r="C637" s="404" t="str">
        <f>IF($B637="","",IFERROR(VLOOKUP($B637,#REF!,2,0),IFERROR(VLOOKUP($B637,#REF!,2,0),"")))</f>
        <v/>
      </c>
      <c r="D637" s="405" t="str">
        <f>IF($B637="","",IFERROR(VLOOKUP($B637,#REF!,3,0),IFERROR(VLOOKUP($B637,#REF!,3,0),"")))</f>
        <v/>
      </c>
      <c r="E637" s="406"/>
      <c r="F637" s="407" t="str">
        <f>IF($B637="","",IFERROR(VLOOKUP($B637,#REF!,4,0),IFERROR(VLOOKUP($B637,#REF!,6,0),"")))</f>
        <v/>
      </c>
      <c r="G637" s="407" t="str">
        <f>IF($B637="","",IFERROR(VLOOKUP($B637,#REF!,5,0),IFERROR(VLOOKUP($B637,#REF!,7,0),"")))</f>
        <v/>
      </c>
      <c r="H637" s="407" t="str">
        <f t="shared" si="169"/>
        <v/>
      </c>
      <c r="I637" s="407" t="str">
        <f t="shared" si="171"/>
        <v/>
      </c>
      <c r="J637" s="407" t="str">
        <f t="shared" si="172"/>
        <v/>
      </c>
      <c r="K637" s="407" t="str">
        <f t="shared" si="167"/>
        <v/>
      </c>
      <c r="L637" s="407"/>
      <c r="N637" s="366"/>
      <c r="O637" s="367" t="str">
        <f t="shared" si="173"/>
        <v/>
      </c>
      <c r="P637" s="366"/>
      <c r="Q637" s="395" t="str">
        <f t="shared" si="174"/>
        <v/>
      </c>
      <c r="R637" s="366"/>
      <c r="S637" s="396" t="str">
        <f t="shared" si="175"/>
        <v/>
      </c>
      <c r="T637" s="397">
        <f ca="1">SUMIF($N$8:S$9,"QUANT.",N637:S637)</f>
        <v>0</v>
      </c>
      <c r="U637" s="398">
        <f ca="1" t="shared" si="168"/>
        <v>0</v>
      </c>
      <c r="V637" s="399" t="str">
        <f ca="1" t="shared" si="170"/>
        <v/>
      </c>
      <c r="W637" s="400">
        <f ca="1" t="shared" si="176"/>
        <v>0</v>
      </c>
      <c r="X637" s="400" t="e">
        <f ca="1" t="shared" si="177"/>
        <v>#VALUE!</v>
      </c>
    </row>
    <row r="638" spans="1:24">
      <c r="A638" s="402"/>
      <c r="B638" s="403"/>
      <c r="C638" s="404" t="str">
        <f>IF($B638="","",IFERROR(VLOOKUP($B638,#REF!,2,0),IFERROR(VLOOKUP($B638,#REF!,2,0),"")))</f>
        <v/>
      </c>
      <c r="D638" s="405" t="str">
        <f>IF($B638="","",IFERROR(VLOOKUP($B638,#REF!,3,0),IFERROR(VLOOKUP($B638,#REF!,3,0),"")))</f>
        <v/>
      </c>
      <c r="E638" s="406"/>
      <c r="F638" s="407" t="str">
        <f>IF($B638="","",IFERROR(VLOOKUP($B638,#REF!,4,0),IFERROR(VLOOKUP($B638,#REF!,6,0),"")))</f>
        <v/>
      </c>
      <c r="G638" s="407" t="str">
        <f>IF($B638="","",IFERROR(VLOOKUP($B638,#REF!,5,0),IFERROR(VLOOKUP($B638,#REF!,7,0),"")))</f>
        <v/>
      </c>
      <c r="H638" s="407" t="str">
        <f t="shared" si="169"/>
        <v/>
      </c>
      <c r="I638" s="407" t="str">
        <f t="shared" si="171"/>
        <v/>
      </c>
      <c r="J638" s="407" t="str">
        <f t="shared" si="172"/>
        <v/>
      </c>
      <c r="K638" s="407" t="str">
        <f t="shared" si="167"/>
        <v/>
      </c>
      <c r="L638" s="407"/>
      <c r="N638" s="366"/>
      <c r="O638" s="367" t="str">
        <f t="shared" si="173"/>
        <v/>
      </c>
      <c r="P638" s="366"/>
      <c r="Q638" s="395" t="str">
        <f t="shared" si="174"/>
        <v/>
      </c>
      <c r="R638" s="366"/>
      <c r="S638" s="396" t="str">
        <f t="shared" si="175"/>
        <v/>
      </c>
      <c r="T638" s="397">
        <f ca="1">SUMIF($N$8:S$9,"QUANT.",N638:S638)</f>
        <v>0</v>
      </c>
      <c r="U638" s="398">
        <f ca="1" t="shared" si="168"/>
        <v>0</v>
      </c>
      <c r="V638" s="399" t="str">
        <f ca="1" t="shared" si="170"/>
        <v/>
      </c>
      <c r="W638" s="400">
        <f ca="1" t="shared" si="176"/>
        <v>0</v>
      </c>
      <c r="X638" s="400" t="e">
        <f ca="1" t="shared" si="177"/>
        <v>#VALUE!</v>
      </c>
    </row>
    <row r="639" spans="1:24">
      <c r="A639" s="402"/>
      <c r="B639" s="403"/>
      <c r="C639" s="404" t="str">
        <f>IF($B639="","",IFERROR(VLOOKUP($B639,#REF!,2,0),IFERROR(VLOOKUP($B639,#REF!,2,0),"")))</f>
        <v/>
      </c>
      <c r="D639" s="405" t="str">
        <f>IF($B639="","",IFERROR(VLOOKUP($B639,#REF!,3,0),IFERROR(VLOOKUP($B639,#REF!,3,0),"")))</f>
        <v/>
      </c>
      <c r="E639" s="406"/>
      <c r="F639" s="407" t="str">
        <f>IF($B639="","",IFERROR(VLOOKUP($B639,#REF!,4,0),IFERROR(VLOOKUP($B639,#REF!,6,0),"")))</f>
        <v/>
      </c>
      <c r="G639" s="407" t="str">
        <f>IF($B639="","",IFERROR(VLOOKUP($B639,#REF!,5,0),IFERROR(VLOOKUP($B639,#REF!,7,0),"")))</f>
        <v/>
      </c>
      <c r="H639" s="407" t="str">
        <f t="shared" si="169"/>
        <v/>
      </c>
      <c r="I639" s="407" t="str">
        <f t="shared" si="171"/>
        <v/>
      </c>
      <c r="J639" s="407" t="str">
        <f t="shared" si="172"/>
        <v/>
      </c>
      <c r="K639" s="407" t="str">
        <f t="shared" si="167"/>
        <v/>
      </c>
      <c r="L639" s="407"/>
      <c r="N639" s="366"/>
      <c r="O639" s="367" t="str">
        <f t="shared" si="173"/>
        <v/>
      </c>
      <c r="P639" s="366"/>
      <c r="Q639" s="395" t="str">
        <f t="shared" si="174"/>
        <v/>
      </c>
      <c r="R639" s="366"/>
      <c r="S639" s="396" t="str">
        <f t="shared" si="175"/>
        <v/>
      </c>
      <c r="T639" s="397">
        <f ca="1">SUMIF($N$8:S$9,"QUANT.",N639:S639)</f>
        <v>0</v>
      </c>
      <c r="U639" s="398">
        <f ca="1" t="shared" si="168"/>
        <v>0</v>
      </c>
      <c r="V639" s="399" t="str">
        <f ca="1" t="shared" si="170"/>
        <v/>
      </c>
      <c r="W639" s="400">
        <f ca="1" t="shared" si="176"/>
        <v>0</v>
      </c>
      <c r="X639" s="400" t="e">
        <f ca="1" t="shared" si="177"/>
        <v>#VALUE!</v>
      </c>
    </row>
    <row r="640" spans="1:24">
      <c r="A640" s="402"/>
      <c r="B640" s="403"/>
      <c r="C640" s="404" t="str">
        <f>IF($B640="","",IFERROR(VLOOKUP($B640,#REF!,2,0),IFERROR(VLOOKUP($B640,#REF!,2,0),"")))</f>
        <v/>
      </c>
      <c r="D640" s="405" t="str">
        <f>IF($B640="","",IFERROR(VLOOKUP($B640,#REF!,3,0),IFERROR(VLOOKUP($B640,#REF!,3,0),"")))</f>
        <v/>
      </c>
      <c r="E640" s="406"/>
      <c r="F640" s="407" t="str">
        <f>IF($B640="","",IFERROR(VLOOKUP($B640,#REF!,4,0),IFERROR(VLOOKUP($B640,#REF!,6,0),"")))</f>
        <v/>
      </c>
      <c r="G640" s="407" t="str">
        <f>IF($B640="","",IFERROR(VLOOKUP($B640,#REF!,5,0),IFERROR(VLOOKUP($B640,#REF!,7,0),"")))</f>
        <v/>
      </c>
      <c r="H640" s="407" t="str">
        <f t="shared" si="169"/>
        <v/>
      </c>
      <c r="I640" s="407" t="str">
        <f t="shared" si="171"/>
        <v/>
      </c>
      <c r="J640" s="407" t="str">
        <f t="shared" si="172"/>
        <v/>
      </c>
      <c r="K640" s="407" t="str">
        <f t="shared" si="167"/>
        <v/>
      </c>
      <c r="L640" s="407"/>
      <c r="N640" s="366"/>
      <c r="O640" s="367" t="str">
        <f t="shared" si="173"/>
        <v/>
      </c>
      <c r="P640" s="366"/>
      <c r="Q640" s="395" t="str">
        <f t="shared" si="174"/>
        <v/>
      </c>
      <c r="R640" s="366"/>
      <c r="S640" s="396" t="str">
        <f t="shared" si="175"/>
        <v/>
      </c>
      <c r="T640" s="397">
        <f ca="1">SUMIF($N$8:S$9,"QUANT.",N640:S640)</f>
        <v>0</v>
      </c>
      <c r="U640" s="398">
        <f ca="1" t="shared" si="168"/>
        <v>0</v>
      </c>
      <c r="V640" s="399" t="str">
        <f ca="1" t="shared" si="170"/>
        <v/>
      </c>
      <c r="W640" s="400">
        <f ca="1" t="shared" si="176"/>
        <v>0</v>
      </c>
      <c r="X640" s="400" t="e">
        <f ca="1" t="shared" si="177"/>
        <v>#VALUE!</v>
      </c>
    </row>
    <row r="641" spans="1:24">
      <c r="A641" s="402"/>
      <c r="B641" s="403"/>
      <c r="C641" s="404" t="str">
        <f>IF($B641="","",IFERROR(VLOOKUP($B641,#REF!,2,0),IFERROR(VLOOKUP($B641,#REF!,2,0),"")))</f>
        <v/>
      </c>
      <c r="D641" s="405" t="str">
        <f>IF($B641="","",IFERROR(VLOOKUP($B641,#REF!,3,0),IFERROR(VLOOKUP($B641,#REF!,3,0),"")))</f>
        <v/>
      </c>
      <c r="E641" s="406"/>
      <c r="F641" s="407" t="str">
        <f>IF($B641="","",IFERROR(VLOOKUP($B641,#REF!,4,0),IFERROR(VLOOKUP($B641,#REF!,6,0),"")))</f>
        <v/>
      </c>
      <c r="G641" s="407" t="str">
        <f>IF($B641="","",IFERROR(VLOOKUP($B641,#REF!,5,0),IFERROR(VLOOKUP($B641,#REF!,7,0),"")))</f>
        <v/>
      </c>
      <c r="H641" s="407" t="str">
        <f t="shared" si="169"/>
        <v/>
      </c>
      <c r="I641" s="407" t="str">
        <f t="shared" si="171"/>
        <v/>
      </c>
      <c r="J641" s="407" t="str">
        <f t="shared" si="172"/>
        <v/>
      </c>
      <c r="K641" s="407" t="str">
        <f t="shared" si="167"/>
        <v/>
      </c>
      <c r="L641" s="407"/>
      <c r="N641" s="366"/>
      <c r="O641" s="367" t="str">
        <f t="shared" si="173"/>
        <v/>
      </c>
      <c r="P641" s="366"/>
      <c r="Q641" s="395" t="str">
        <f t="shared" si="174"/>
        <v/>
      </c>
      <c r="R641" s="366"/>
      <c r="S641" s="396" t="str">
        <f t="shared" si="175"/>
        <v/>
      </c>
      <c r="T641" s="397">
        <f ca="1">SUMIF($N$8:S$9,"QUANT.",N641:S641)</f>
        <v>0</v>
      </c>
      <c r="U641" s="398">
        <f ca="1" t="shared" si="168"/>
        <v>0</v>
      </c>
      <c r="V641" s="399" t="str">
        <f ca="1" t="shared" si="170"/>
        <v/>
      </c>
      <c r="W641" s="400">
        <f ca="1" t="shared" si="176"/>
        <v>0</v>
      </c>
      <c r="X641" s="400" t="e">
        <f ca="1" t="shared" si="177"/>
        <v>#VALUE!</v>
      </c>
    </row>
    <row r="642" spans="1:24">
      <c r="A642" s="402"/>
      <c r="B642" s="403"/>
      <c r="C642" s="404" t="str">
        <f>IF($B642="","",IFERROR(VLOOKUP($B642,#REF!,2,0),IFERROR(VLOOKUP($B642,#REF!,2,0),"")))</f>
        <v/>
      </c>
      <c r="D642" s="405" t="str">
        <f>IF($B642="","",IFERROR(VLOOKUP($B642,#REF!,3,0),IFERROR(VLOOKUP($B642,#REF!,3,0),"")))</f>
        <v/>
      </c>
      <c r="E642" s="406"/>
      <c r="F642" s="407" t="str">
        <f>IF($B642="","",IFERROR(VLOOKUP($B642,#REF!,4,0),IFERROR(VLOOKUP($B642,#REF!,6,0),"")))</f>
        <v/>
      </c>
      <c r="G642" s="407" t="str">
        <f>IF($B642="","",IFERROR(VLOOKUP($B642,#REF!,5,0),IFERROR(VLOOKUP($B642,#REF!,7,0),"")))</f>
        <v/>
      </c>
      <c r="H642" s="407" t="str">
        <f t="shared" si="169"/>
        <v/>
      </c>
      <c r="I642" s="407" t="str">
        <f t="shared" si="171"/>
        <v/>
      </c>
      <c r="J642" s="407" t="str">
        <f t="shared" si="172"/>
        <v/>
      </c>
      <c r="K642" s="407" t="str">
        <f t="shared" si="167"/>
        <v/>
      </c>
      <c r="L642" s="407"/>
      <c r="N642" s="366"/>
      <c r="O642" s="367" t="str">
        <f t="shared" si="173"/>
        <v/>
      </c>
      <c r="P642" s="366"/>
      <c r="Q642" s="395" t="str">
        <f t="shared" si="174"/>
        <v/>
      </c>
      <c r="R642" s="366"/>
      <c r="S642" s="396" t="str">
        <f t="shared" si="175"/>
        <v/>
      </c>
      <c r="T642" s="397">
        <f ca="1">SUMIF($N$8:S$9,"QUANT.",N642:S642)</f>
        <v>0</v>
      </c>
      <c r="U642" s="398">
        <f ca="1" t="shared" si="168"/>
        <v>0</v>
      </c>
      <c r="V642" s="399" t="str">
        <f ca="1" t="shared" si="170"/>
        <v/>
      </c>
      <c r="W642" s="400">
        <f ca="1" t="shared" si="176"/>
        <v>0</v>
      </c>
      <c r="X642" s="400" t="e">
        <f ca="1" t="shared" si="177"/>
        <v>#VALUE!</v>
      </c>
    </row>
    <row r="643" spans="1:24">
      <c r="A643" s="402"/>
      <c r="B643" s="403"/>
      <c r="C643" s="404" t="str">
        <f>IF($B643="","",IFERROR(VLOOKUP($B643,#REF!,2,0),IFERROR(VLOOKUP($B643,#REF!,2,0),"")))</f>
        <v/>
      </c>
      <c r="D643" s="405" t="str">
        <f>IF($B643="","",IFERROR(VLOOKUP($B643,#REF!,3,0),IFERROR(VLOOKUP($B643,#REF!,3,0),"")))</f>
        <v/>
      </c>
      <c r="E643" s="406"/>
      <c r="F643" s="407" t="str">
        <f>IF($B643="","",IFERROR(VLOOKUP($B643,#REF!,4,0),IFERROR(VLOOKUP($B643,#REF!,6,0),"")))</f>
        <v/>
      </c>
      <c r="G643" s="407" t="str">
        <f>IF($B643="","",IFERROR(VLOOKUP($B643,#REF!,5,0),IFERROR(VLOOKUP($B643,#REF!,7,0),"")))</f>
        <v/>
      </c>
      <c r="H643" s="407" t="str">
        <f t="shared" si="169"/>
        <v/>
      </c>
      <c r="I643" s="407" t="str">
        <f t="shared" si="171"/>
        <v/>
      </c>
      <c r="J643" s="407" t="str">
        <f t="shared" si="172"/>
        <v/>
      </c>
      <c r="K643" s="407" t="str">
        <f t="shared" si="167"/>
        <v/>
      </c>
      <c r="L643" s="407"/>
      <c r="N643" s="366"/>
      <c r="O643" s="367" t="str">
        <f t="shared" si="173"/>
        <v/>
      </c>
      <c r="P643" s="366"/>
      <c r="Q643" s="395" t="str">
        <f t="shared" si="174"/>
        <v/>
      </c>
      <c r="R643" s="366"/>
      <c r="S643" s="396" t="str">
        <f t="shared" si="175"/>
        <v/>
      </c>
      <c r="T643" s="397">
        <f ca="1">SUMIF($N$8:S$9,"QUANT.",N643:S643)</f>
        <v>0</v>
      </c>
      <c r="U643" s="398">
        <f ca="1" t="shared" si="168"/>
        <v>0</v>
      </c>
      <c r="V643" s="399" t="str">
        <f ca="1" t="shared" si="170"/>
        <v/>
      </c>
      <c r="W643" s="400">
        <f ca="1" t="shared" si="176"/>
        <v>0</v>
      </c>
      <c r="X643" s="400" t="e">
        <f ca="1" t="shared" si="177"/>
        <v>#VALUE!</v>
      </c>
    </row>
    <row r="644" spans="1:24">
      <c r="A644" s="402"/>
      <c r="B644" s="403"/>
      <c r="C644" s="404" t="str">
        <f>IF($B644="","",IFERROR(VLOOKUP($B644,#REF!,2,0),IFERROR(VLOOKUP($B644,#REF!,2,0),"")))</f>
        <v/>
      </c>
      <c r="D644" s="405" t="str">
        <f>IF($B644="","",IFERROR(VLOOKUP($B644,#REF!,3,0),IFERROR(VLOOKUP($B644,#REF!,3,0),"")))</f>
        <v/>
      </c>
      <c r="E644" s="406"/>
      <c r="F644" s="407" t="str">
        <f>IF($B644="","",IFERROR(VLOOKUP($B644,#REF!,4,0),IFERROR(VLOOKUP($B644,#REF!,6,0),"")))</f>
        <v/>
      </c>
      <c r="G644" s="407" t="str">
        <f>IF($B644="","",IFERROR(VLOOKUP($B644,#REF!,5,0),IFERROR(VLOOKUP($B644,#REF!,7,0),"")))</f>
        <v/>
      </c>
      <c r="H644" s="407" t="str">
        <f t="shared" si="169"/>
        <v/>
      </c>
      <c r="I644" s="407" t="str">
        <f t="shared" si="171"/>
        <v/>
      </c>
      <c r="J644" s="407" t="str">
        <f t="shared" si="172"/>
        <v/>
      </c>
      <c r="K644" s="407" t="str">
        <f t="shared" si="167"/>
        <v/>
      </c>
      <c r="L644" s="407"/>
      <c r="N644" s="366"/>
      <c r="O644" s="367" t="str">
        <f t="shared" si="173"/>
        <v/>
      </c>
      <c r="P644" s="366"/>
      <c r="Q644" s="395" t="str">
        <f t="shared" si="174"/>
        <v/>
      </c>
      <c r="R644" s="366"/>
      <c r="S644" s="396" t="str">
        <f t="shared" si="175"/>
        <v/>
      </c>
      <c r="T644" s="397">
        <f ca="1">SUMIF($N$8:S$9,"QUANT.",N644:S644)</f>
        <v>0</v>
      </c>
      <c r="U644" s="398">
        <f ca="1" t="shared" si="168"/>
        <v>0</v>
      </c>
      <c r="V644" s="399" t="str">
        <f ca="1" t="shared" si="170"/>
        <v/>
      </c>
      <c r="W644" s="400">
        <f ca="1" t="shared" si="176"/>
        <v>0</v>
      </c>
      <c r="X644" s="400" t="e">
        <f ca="1" t="shared" si="177"/>
        <v>#VALUE!</v>
      </c>
    </row>
    <row r="645" spans="1:24">
      <c r="A645" s="402"/>
      <c r="B645" s="403"/>
      <c r="C645" s="404" t="str">
        <f>IF($B645="","",IFERROR(VLOOKUP($B645,#REF!,2,0),IFERROR(VLOOKUP($B645,#REF!,2,0),"")))</f>
        <v/>
      </c>
      <c r="D645" s="405" t="str">
        <f>IF($B645="","",IFERROR(VLOOKUP($B645,#REF!,3,0),IFERROR(VLOOKUP($B645,#REF!,3,0),"")))</f>
        <v/>
      </c>
      <c r="E645" s="406"/>
      <c r="F645" s="407" t="str">
        <f>IF($B645="","",IFERROR(VLOOKUP($B645,#REF!,4,0),IFERROR(VLOOKUP($B645,#REF!,6,0),"")))</f>
        <v/>
      </c>
      <c r="G645" s="407" t="str">
        <f>IF($B645="","",IFERROR(VLOOKUP($B645,#REF!,5,0),IFERROR(VLOOKUP($B645,#REF!,7,0),"")))</f>
        <v/>
      </c>
      <c r="H645" s="407" t="str">
        <f t="shared" si="169"/>
        <v/>
      </c>
      <c r="I645" s="407" t="str">
        <f t="shared" si="171"/>
        <v/>
      </c>
      <c r="J645" s="407" t="str">
        <f t="shared" si="172"/>
        <v/>
      </c>
      <c r="K645" s="407" t="str">
        <f t="shared" si="167"/>
        <v/>
      </c>
      <c r="L645" s="407"/>
      <c r="N645" s="366"/>
      <c r="O645" s="367" t="str">
        <f t="shared" si="173"/>
        <v/>
      </c>
      <c r="P645" s="366"/>
      <c r="Q645" s="395" t="str">
        <f t="shared" si="174"/>
        <v/>
      </c>
      <c r="R645" s="366"/>
      <c r="S645" s="396" t="str">
        <f t="shared" si="175"/>
        <v/>
      </c>
      <c r="T645" s="397">
        <f ca="1">SUMIF($N$8:S$9,"QUANT.",N645:S645)</f>
        <v>0</v>
      </c>
      <c r="U645" s="398">
        <f ca="1" t="shared" si="168"/>
        <v>0</v>
      </c>
      <c r="V645" s="399" t="str">
        <f ca="1" t="shared" si="170"/>
        <v/>
      </c>
      <c r="W645" s="400">
        <f ca="1" t="shared" si="176"/>
        <v>0</v>
      </c>
      <c r="X645" s="400" t="e">
        <f ca="1" t="shared" si="177"/>
        <v>#VALUE!</v>
      </c>
    </row>
    <row r="646" spans="1:24">
      <c r="A646" s="402"/>
      <c r="B646" s="403"/>
      <c r="C646" s="404" t="str">
        <f>IF($B646="","",IFERROR(VLOOKUP($B646,#REF!,2,0),IFERROR(VLOOKUP($B646,#REF!,2,0),"")))</f>
        <v/>
      </c>
      <c r="D646" s="405" t="str">
        <f>IF($B646="","",IFERROR(VLOOKUP($B646,#REF!,3,0),IFERROR(VLOOKUP($B646,#REF!,3,0),"")))</f>
        <v/>
      </c>
      <c r="E646" s="406"/>
      <c r="F646" s="407" t="str">
        <f>IF($B646="","",IFERROR(VLOOKUP($B646,#REF!,4,0),IFERROR(VLOOKUP($B646,#REF!,6,0),"")))</f>
        <v/>
      </c>
      <c r="G646" s="407" t="str">
        <f>IF($B646="","",IFERROR(VLOOKUP($B646,#REF!,5,0),IFERROR(VLOOKUP($B646,#REF!,7,0),"")))</f>
        <v/>
      </c>
      <c r="H646" s="407" t="str">
        <f t="shared" si="169"/>
        <v/>
      </c>
      <c r="I646" s="407" t="str">
        <f t="shared" si="171"/>
        <v/>
      </c>
      <c r="J646" s="407" t="str">
        <f t="shared" si="172"/>
        <v/>
      </c>
      <c r="K646" s="407" t="str">
        <f t="shared" si="167"/>
        <v/>
      </c>
      <c r="L646" s="407"/>
      <c r="N646" s="366"/>
      <c r="O646" s="367" t="str">
        <f t="shared" si="173"/>
        <v/>
      </c>
      <c r="P646" s="366"/>
      <c r="Q646" s="395" t="str">
        <f t="shared" si="174"/>
        <v/>
      </c>
      <c r="R646" s="366"/>
      <c r="S646" s="396" t="str">
        <f t="shared" si="175"/>
        <v/>
      </c>
      <c r="T646" s="397">
        <f ca="1">SUMIF($N$8:S$9,"QUANT.",N646:S646)</f>
        <v>0</v>
      </c>
      <c r="U646" s="398">
        <f ca="1" t="shared" si="168"/>
        <v>0</v>
      </c>
      <c r="V646" s="399" t="str">
        <f ca="1" t="shared" si="170"/>
        <v/>
      </c>
      <c r="W646" s="400">
        <f ca="1" t="shared" si="176"/>
        <v>0</v>
      </c>
      <c r="X646" s="400" t="e">
        <f ca="1" t="shared" si="177"/>
        <v>#VALUE!</v>
      </c>
    </row>
    <row r="647" spans="1:24">
      <c r="A647" s="402"/>
      <c r="B647" s="403"/>
      <c r="C647" s="404" t="str">
        <f>IF($B647="","",IFERROR(VLOOKUP($B647,#REF!,2,0),IFERROR(VLOOKUP($B647,#REF!,2,0),"")))</f>
        <v/>
      </c>
      <c r="D647" s="405" t="str">
        <f>IF($B647="","",IFERROR(VLOOKUP($B647,#REF!,3,0),IFERROR(VLOOKUP($B647,#REF!,3,0),"")))</f>
        <v/>
      </c>
      <c r="E647" s="406"/>
      <c r="F647" s="407" t="str">
        <f>IF($B647="","",IFERROR(VLOOKUP($B647,#REF!,4,0),IFERROR(VLOOKUP($B647,#REF!,6,0),"")))</f>
        <v/>
      </c>
      <c r="G647" s="407" t="str">
        <f>IF($B647="","",IFERROR(VLOOKUP($B647,#REF!,5,0),IFERROR(VLOOKUP($B647,#REF!,7,0),"")))</f>
        <v/>
      </c>
      <c r="H647" s="407" t="str">
        <f t="shared" si="169"/>
        <v/>
      </c>
      <c r="I647" s="407" t="str">
        <f t="shared" si="171"/>
        <v/>
      </c>
      <c r="J647" s="407" t="str">
        <f t="shared" si="172"/>
        <v/>
      </c>
      <c r="K647" s="407" t="str">
        <f t="shared" si="167"/>
        <v/>
      </c>
      <c r="L647" s="407"/>
      <c r="N647" s="366"/>
      <c r="O647" s="367" t="str">
        <f t="shared" si="173"/>
        <v/>
      </c>
      <c r="P647" s="366"/>
      <c r="Q647" s="395" t="str">
        <f t="shared" si="174"/>
        <v/>
      </c>
      <c r="R647" s="366"/>
      <c r="S647" s="396" t="str">
        <f t="shared" si="175"/>
        <v/>
      </c>
      <c r="T647" s="397">
        <f ca="1">SUMIF($N$8:S$9,"QUANT.",N647:S647)</f>
        <v>0</v>
      </c>
      <c r="U647" s="398">
        <f ca="1" t="shared" si="168"/>
        <v>0</v>
      </c>
      <c r="V647" s="399" t="str">
        <f ca="1" t="shared" si="170"/>
        <v/>
      </c>
      <c r="W647" s="400">
        <f ca="1" t="shared" si="176"/>
        <v>0</v>
      </c>
      <c r="X647" s="400" t="e">
        <f ca="1" t="shared" si="177"/>
        <v>#VALUE!</v>
      </c>
    </row>
    <row r="648" spans="1:24">
      <c r="A648" s="402"/>
      <c r="B648" s="403"/>
      <c r="C648" s="404" t="str">
        <f>IF($B648="","",IFERROR(VLOOKUP($B648,#REF!,2,0),IFERROR(VLOOKUP($B648,#REF!,2,0),"")))</f>
        <v/>
      </c>
      <c r="D648" s="405" t="str">
        <f>IF($B648="","",IFERROR(VLOOKUP($B648,#REF!,3,0),IFERROR(VLOOKUP($B648,#REF!,3,0),"")))</f>
        <v/>
      </c>
      <c r="E648" s="406"/>
      <c r="F648" s="407" t="str">
        <f>IF($B648="","",IFERROR(VLOOKUP($B648,#REF!,4,0),IFERROR(VLOOKUP($B648,#REF!,6,0),"")))</f>
        <v/>
      </c>
      <c r="G648" s="407" t="str">
        <f>IF($B648="","",IFERROR(VLOOKUP($B648,#REF!,5,0),IFERROR(VLOOKUP($B648,#REF!,7,0),"")))</f>
        <v/>
      </c>
      <c r="H648" s="407" t="str">
        <f t="shared" si="169"/>
        <v/>
      </c>
      <c r="I648" s="407" t="str">
        <f t="shared" si="171"/>
        <v/>
      </c>
      <c r="J648" s="407" t="str">
        <f t="shared" si="172"/>
        <v/>
      </c>
      <c r="K648" s="407" t="str">
        <f t="shared" si="167"/>
        <v/>
      </c>
      <c r="L648" s="407"/>
      <c r="N648" s="366"/>
      <c r="O648" s="367" t="str">
        <f t="shared" si="173"/>
        <v/>
      </c>
      <c r="P648" s="366"/>
      <c r="Q648" s="395" t="str">
        <f t="shared" si="174"/>
        <v/>
      </c>
      <c r="R648" s="366"/>
      <c r="S648" s="396" t="str">
        <f t="shared" si="175"/>
        <v/>
      </c>
      <c r="T648" s="397">
        <f ca="1">SUMIF($N$8:S$9,"QUANT.",N648:S648)</f>
        <v>0</v>
      </c>
      <c r="U648" s="398">
        <f ca="1" t="shared" si="168"/>
        <v>0</v>
      </c>
      <c r="V648" s="399" t="str">
        <f ca="1" t="shared" si="170"/>
        <v/>
      </c>
      <c r="W648" s="400">
        <f ca="1" t="shared" si="176"/>
        <v>0</v>
      </c>
      <c r="X648" s="400" t="e">
        <f ca="1" t="shared" si="177"/>
        <v>#VALUE!</v>
      </c>
    </row>
    <row r="649" spans="1:24">
      <c r="A649" s="402"/>
      <c r="B649" s="403"/>
      <c r="C649" s="404" t="str">
        <f>IF($B649="","",IFERROR(VLOOKUP($B649,#REF!,2,0),IFERROR(VLOOKUP($B649,#REF!,2,0),"")))</f>
        <v/>
      </c>
      <c r="D649" s="405" t="str">
        <f>IF($B649="","",IFERROR(VLOOKUP($B649,#REF!,3,0),IFERROR(VLOOKUP($B649,#REF!,3,0),"")))</f>
        <v/>
      </c>
      <c r="E649" s="406"/>
      <c r="F649" s="407" t="str">
        <f>IF($B649="","",IFERROR(VLOOKUP($B649,#REF!,4,0),IFERROR(VLOOKUP($B649,#REF!,6,0),"")))</f>
        <v/>
      </c>
      <c r="G649" s="407" t="str">
        <f>IF($B649="","",IFERROR(VLOOKUP($B649,#REF!,5,0),IFERROR(VLOOKUP($B649,#REF!,7,0),"")))</f>
        <v/>
      </c>
      <c r="H649" s="407" t="str">
        <f t="shared" si="169"/>
        <v/>
      </c>
      <c r="I649" s="407" t="str">
        <f t="shared" si="171"/>
        <v/>
      </c>
      <c r="J649" s="407" t="str">
        <f t="shared" si="172"/>
        <v/>
      </c>
      <c r="K649" s="407" t="str">
        <f t="shared" si="167"/>
        <v/>
      </c>
      <c r="L649" s="407"/>
      <c r="N649" s="366"/>
      <c r="O649" s="367" t="str">
        <f t="shared" si="173"/>
        <v/>
      </c>
      <c r="P649" s="366"/>
      <c r="Q649" s="395" t="str">
        <f t="shared" si="174"/>
        <v/>
      </c>
      <c r="R649" s="366"/>
      <c r="S649" s="396" t="str">
        <f t="shared" si="175"/>
        <v/>
      </c>
      <c r="T649" s="397">
        <f ca="1">SUMIF($N$8:S$9,"QUANT.",N649:S649)</f>
        <v>0</v>
      </c>
      <c r="U649" s="398">
        <f ca="1" t="shared" si="168"/>
        <v>0</v>
      </c>
      <c r="V649" s="399" t="str">
        <f ca="1" t="shared" si="170"/>
        <v/>
      </c>
      <c r="W649" s="400">
        <f ca="1" t="shared" si="176"/>
        <v>0</v>
      </c>
      <c r="X649" s="400" t="e">
        <f ca="1" t="shared" si="177"/>
        <v>#VALUE!</v>
      </c>
    </row>
    <row r="650" spans="1:24">
      <c r="A650" s="402"/>
      <c r="B650" s="403"/>
      <c r="C650" s="404" t="str">
        <f>IF($B650="","",IFERROR(VLOOKUP($B650,#REF!,2,0),IFERROR(VLOOKUP($B650,#REF!,2,0),"")))</f>
        <v/>
      </c>
      <c r="D650" s="405" t="str">
        <f>IF($B650="","",IFERROR(VLOOKUP($B650,#REF!,3,0),IFERROR(VLOOKUP($B650,#REF!,3,0),"")))</f>
        <v/>
      </c>
      <c r="E650" s="406"/>
      <c r="F650" s="407" t="str">
        <f>IF($B650="","",IFERROR(VLOOKUP($B650,#REF!,4,0),IFERROR(VLOOKUP($B650,#REF!,6,0),"")))</f>
        <v/>
      </c>
      <c r="G650" s="407" t="str">
        <f>IF($B650="","",IFERROR(VLOOKUP($B650,#REF!,5,0),IFERROR(VLOOKUP($B650,#REF!,7,0),"")))</f>
        <v/>
      </c>
      <c r="H650" s="407" t="str">
        <f t="shared" si="169"/>
        <v/>
      </c>
      <c r="I650" s="407" t="str">
        <f t="shared" si="171"/>
        <v/>
      </c>
      <c r="J650" s="407" t="str">
        <f t="shared" si="172"/>
        <v/>
      </c>
      <c r="K650" s="407" t="str">
        <f t="shared" si="167"/>
        <v/>
      </c>
      <c r="L650" s="407"/>
      <c r="N650" s="366"/>
      <c r="O650" s="367" t="str">
        <f t="shared" si="173"/>
        <v/>
      </c>
      <c r="P650" s="366"/>
      <c r="Q650" s="395" t="str">
        <f t="shared" si="174"/>
        <v/>
      </c>
      <c r="R650" s="366"/>
      <c r="S650" s="396" t="str">
        <f t="shared" si="175"/>
        <v/>
      </c>
      <c r="T650" s="397">
        <f ca="1">SUMIF($N$8:S$9,"QUANT.",N650:S650)</f>
        <v>0</v>
      </c>
      <c r="U650" s="398">
        <f ca="1" t="shared" si="168"/>
        <v>0</v>
      </c>
      <c r="V650" s="399" t="str">
        <f ca="1" t="shared" si="170"/>
        <v/>
      </c>
      <c r="W650" s="400">
        <f ca="1" t="shared" si="176"/>
        <v>0</v>
      </c>
      <c r="X650" s="400" t="e">
        <f ca="1" t="shared" si="177"/>
        <v>#VALUE!</v>
      </c>
    </row>
    <row r="651" spans="1:24">
      <c r="A651" s="402"/>
      <c r="B651" s="403"/>
      <c r="C651" s="404" t="str">
        <f>IF($B651="","",IFERROR(VLOOKUP($B651,#REF!,2,0),IFERROR(VLOOKUP($B651,#REF!,2,0),"")))</f>
        <v/>
      </c>
      <c r="D651" s="405" t="str">
        <f>IF($B651="","",IFERROR(VLOOKUP($B651,#REF!,3,0),IFERROR(VLOOKUP($B651,#REF!,3,0),"")))</f>
        <v/>
      </c>
      <c r="E651" s="406"/>
      <c r="F651" s="407" t="str">
        <f>IF($B651="","",IFERROR(VLOOKUP($B651,#REF!,4,0),IFERROR(VLOOKUP($B651,#REF!,6,0),"")))</f>
        <v/>
      </c>
      <c r="G651" s="407" t="str">
        <f>IF($B651="","",IFERROR(VLOOKUP($B651,#REF!,5,0),IFERROR(VLOOKUP($B651,#REF!,7,0),"")))</f>
        <v/>
      </c>
      <c r="H651" s="407" t="str">
        <f t="shared" si="169"/>
        <v/>
      </c>
      <c r="I651" s="407" t="str">
        <f t="shared" si="171"/>
        <v/>
      </c>
      <c r="J651" s="407" t="str">
        <f t="shared" si="172"/>
        <v/>
      </c>
      <c r="K651" s="407" t="str">
        <f t="shared" si="167"/>
        <v/>
      </c>
      <c r="L651" s="407"/>
      <c r="N651" s="366"/>
      <c r="O651" s="367" t="str">
        <f t="shared" si="173"/>
        <v/>
      </c>
      <c r="P651" s="366"/>
      <c r="Q651" s="395" t="str">
        <f t="shared" si="174"/>
        <v/>
      </c>
      <c r="R651" s="366"/>
      <c r="S651" s="396" t="str">
        <f t="shared" si="175"/>
        <v/>
      </c>
      <c r="T651" s="397">
        <f ca="1">SUMIF($N$8:S$9,"QUANT.",N651:S651)</f>
        <v>0</v>
      </c>
      <c r="U651" s="398">
        <f ca="1" t="shared" si="168"/>
        <v>0</v>
      </c>
      <c r="V651" s="399" t="str">
        <f ca="1" t="shared" si="170"/>
        <v/>
      </c>
      <c r="W651" s="400">
        <f ca="1" t="shared" si="176"/>
        <v>0</v>
      </c>
      <c r="X651" s="400" t="e">
        <f ca="1" t="shared" si="177"/>
        <v>#VALUE!</v>
      </c>
    </row>
    <row r="652" spans="1:24">
      <c r="A652" s="402"/>
      <c r="B652" s="403"/>
      <c r="C652" s="404" t="str">
        <f>IF($B652="","",IFERROR(VLOOKUP($B652,#REF!,2,0),IFERROR(VLOOKUP($B652,#REF!,2,0),"")))</f>
        <v/>
      </c>
      <c r="D652" s="405" t="str">
        <f>IF($B652="","",IFERROR(VLOOKUP($B652,#REF!,3,0),IFERROR(VLOOKUP($B652,#REF!,3,0),"")))</f>
        <v/>
      </c>
      <c r="E652" s="406"/>
      <c r="F652" s="407" t="str">
        <f>IF($B652="","",IFERROR(VLOOKUP($B652,#REF!,4,0),IFERROR(VLOOKUP($B652,#REF!,6,0),"")))</f>
        <v/>
      </c>
      <c r="G652" s="407" t="str">
        <f>IF($B652="","",IFERROR(VLOOKUP($B652,#REF!,5,0),IFERROR(VLOOKUP($B652,#REF!,7,0),"")))</f>
        <v/>
      </c>
      <c r="H652" s="407" t="str">
        <f t="shared" si="169"/>
        <v/>
      </c>
      <c r="I652" s="407" t="str">
        <f t="shared" si="171"/>
        <v/>
      </c>
      <c r="J652" s="407" t="str">
        <f t="shared" si="172"/>
        <v/>
      </c>
      <c r="K652" s="407" t="str">
        <f t="shared" si="167"/>
        <v/>
      </c>
      <c r="L652" s="407"/>
      <c r="N652" s="366"/>
      <c r="O652" s="367" t="str">
        <f t="shared" si="173"/>
        <v/>
      </c>
      <c r="P652" s="366"/>
      <c r="Q652" s="395" t="str">
        <f t="shared" si="174"/>
        <v/>
      </c>
      <c r="R652" s="366"/>
      <c r="S652" s="396" t="str">
        <f t="shared" si="175"/>
        <v/>
      </c>
      <c r="T652" s="397">
        <f ca="1">SUMIF($N$8:S$9,"QUANT.",N652:S652)</f>
        <v>0</v>
      </c>
      <c r="U652" s="398">
        <f ca="1" t="shared" si="168"/>
        <v>0</v>
      </c>
      <c r="V652" s="399" t="str">
        <f ca="1" t="shared" si="170"/>
        <v/>
      </c>
      <c r="W652" s="400">
        <f ca="1" t="shared" si="176"/>
        <v>0</v>
      </c>
      <c r="X652" s="400" t="e">
        <f ca="1" t="shared" si="177"/>
        <v>#VALUE!</v>
      </c>
    </row>
    <row r="653" spans="1:24">
      <c r="A653" s="402"/>
      <c r="B653" s="403"/>
      <c r="C653" s="404" t="str">
        <f>IF($B653="","",IFERROR(VLOOKUP($B653,#REF!,2,0),IFERROR(VLOOKUP($B653,#REF!,2,0),"")))</f>
        <v/>
      </c>
      <c r="D653" s="405" t="str">
        <f>IF($B653="","",IFERROR(VLOOKUP($B653,#REF!,3,0),IFERROR(VLOOKUP($B653,#REF!,3,0),"")))</f>
        <v/>
      </c>
      <c r="E653" s="406"/>
      <c r="F653" s="407" t="str">
        <f>IF($B653="","",IFERROR(VLOOKUP($B653,#REF!,4,0),IFERROR(VLOOKUP($B653,#REF!,6,0),"")))</f>
        <v/>
      </c>
      <c r="G653" s="407" t="str">
        <f>IF($B653="","",IFERROR(VLOOKUP($B653,#REF!,5,0),IFERROR(VLOOKUP($B653,#REF!,7,0),"")))</f>
        <v/>
      </c>
      <c r="H653" s="407" t="str">
        <f t="shared" si="169"/>
        <v/>
      </c>
      <c r="I653" s="407" t="str">
        <f t="shared" si="171"/>
        <v/>
      </c>
      <c r="J653" s="407" t="str">
        <f t="shared" si="172"/>
        <v/>
      </c>
      <c r="K653" s="407" t="str">
        <f t="shared" si="167"/>
        <v/>
      </c>
      <c r="L653" s="407"/>
      <c r="N653" s="366"/>
      <c r="O653" s="367" t="str">
        <f t="shared" si="173"/>
        <v/>
      </c>
      <c r="P653" s="366"/>
      <c r="Q653" s="395" t="str">
        <f t="shared" si="174"/>
        <v/>
      </c>
      <c r="R653" s="366"/>
      <c r="S653" s="396" t="str">
        <f t="shared" si="175"/>
        <v/>
      </c>
      <c r="T653" s="397">
        <f ca="1">SUMIF($N$8:S$9,"QUANT.",N653:S653)</f>
        <v>0</v>
      </c>
      <c r="U653" s="398">
        <f ca="1" t="shared" si="168"/>
        <v>0</v>
      </c>
      <c r="V653" s="399" t="str">
        <f ca="1" t="shared" si="170"/>
        <v/>
      </c>
      <c r="W653" s="400">
        <f ca="1" t="shared" si="176"/>
        <v>0</v>
      </c>
      <c r="X653" s="400" t="e">
        <f ca="1" t="shared" si="177"/>
        <v>#VALUE!</v>
      </c>
    </row>
    <row r="654" spans="1:24">
      <c r="A654" s="402"/>
      <c r="B654" s="403"/>
      <c r="C654" s="404" t="str">
        <f>IF($B654="","",IFERROR(VLOOKUP($B654,#REF!,2,0),IFERROR(VLOOKUP($B654,#REF!,2,0),"")))</f>
        <v/>
      </c>
      <c r="D654" s="405" t="str">
        <f>IF($B654="","",IFERROR(VLOOKUP($B654,#REF!,3,0),IFERROR(VLOOKUP($B654,#REF!,3,0),"")))</f>
        <v/>
      </c>
      <c r="E654" s="406"/>
      <c r="F654" s="407" t="str">
        <f>IF($B654="","",IFERROR(VLOOKUP($B654,#REF!,4,0),IFERROR(VLOOKUP($B654,#REF!,6,0),"")))</f>
        <v/>
      </c>
      <c r="G654" s="407" t="str">
        <f>IF($B654="","",IFERROR(VLOOKUP($B654,#REF!,5,0),IFERROR(VLOOKUP($B654,#REF!,7,0),"")))</f>
        <v/>
      </c>
      <c r="H654" s="407" t="str">
        <f t="shared" si="169"/>
        <v/>
      </c>
      <c r="I654" s="407" t="str">
        <f t="shared" si="171"/>
        <v/>
      </c>
      <c r="J654" s="407" t="str">
        <f t="shared" si="172"/>
        <v/>
      </c>
      <c r="K654" s="407" t="str">
        <f t="shared" si="167"/>
        <v/>
      </c>
      <c r="L654" s="407"/>
      <c r="N654" s="366"/>
      <c r="O654" s="367" t="str">
        <f t="shared" si="173"/>
        <v/>
      </c>
      <c r="P654" s="366"/>
      <c r="Q654" s="395" t="str">
        <f t="shared" si="174"/>
        <v/>
      </c>
      <c r="R654" s="366"/>
      <c r="S654" s="396" t="str">
        <f t="shared" si="175"/>
        <v/>
      </c>
      <c r="T654" s="397">
        <f ca="1">SUMIF($N$8:S$9,"QUANT.",N654:S654)</f>
        <v>0</v>
      </c>
      <c r="U654" s="398">
        <f ca="1" t="shared" si="168"/>
        <v>0</v>
      </c>
      <c r="V654" s="399" t="str">
        <f ca="1" t="shared" si="170"/>
        <v/>
      </c>
      <c r="W654" s="400">
        <f ca="1" t="shared" si="176"/>
        <v>0</v>
      </c>
      <c r="X654" s="400" t="e">
        <f ca="1" t="shared" si="177"/>
        <v>#VALUE!</v>
      </c>
    </row>
    <row r="655" spans="1:24">
      <c r="A655" s="402"/>
      <c r="B655" s="403"/>
      <c r="C655" s="404" t="str">
        <f>IF($B655="","",IFERROR(VLOOKUP($B655,#REF!,2,0),IFERROR(VLOOKUP($B655,#REF!,2,0),"")))</f>
        <v/>
      </c>
      <c r="D655" s="405" t="str">
        <f>IF($B655="","",IFERROR(VLOOKUP($B655,#REF!,3,0),IFERROR(VLOOKUP($B655,#REF!,3,0),"")))</f>
        <v/>
      </c>
      <c r="E655" s="406"/>
      <c r="F655" s="407" t="str">
        <f>IF($B655="","",IFERROR(VLOOKUP($B655,#REF!,4,0),IFERROR(VLOOKUP($B655,#REF!,6,0),"")))</f>
        <v/>
      </c>
      <c r="G655" s="407" t="str">
        <f>IF($B655="","",IFERROR(VLOOKUP($B655,#REF!,5,0),IFERROR(VLOOKUP($B655,#REF!,7,0),"")))</f>
        <v/>
      </c>
      <c r="H655" s="407" t="str">
        <f t="shared" si="169"/>
        <v/>
      </c>
      <c r="I655" s="407" t="str">
        <f t="shared" si="171"/>
        <v/>
      </c>
      <c r="J655" s="407" t="str">
        <f t="shared" si="172"/>
        <v/>
      </c>
      <c r="K655" s="407" t="str">
        <f t="shared" si="167"/>
        <v/>
      </c>
      <c r="L655" s="407"/>
      <c r="N655" s="366"/>
      <c r="O655" s="367" t="str">
        <f t="shared" si="173"/>
        <v/>
      </c>
      <c r="P655" s="366"/>
      <c r="Q655" s="395" t="str">
        <f t="shared" si="174"/>
        <v/>
      </c>
      <c r="R655" s="366"/>
      <c r="S655" s="396" t="str">
        <f t="shared" si="175"/>
        <v/>
      </c>
      <c r="T655" s="397">
        <f ca="1">SUMIF($N$8:S$9,"QUANT.",N655:S655)</f>
        <v>0</v>
      </c>
      <c r="U655" s="398">
        <f ca="1" t="shared" si="168"/>
        <v>0</v>
      </c>
      <c r="V655" s="399" t="str">
        <f ca="1" t="shared" si="170"/>
        <v/>
      </c>
      <c r="W655" s="400">
        <f ca="1" t="shared" si="176"/>
        <v>0</v>
      </c>
      <c r="X655" s="400" t="e">
        <f ca="1" t="shared" si="177"/>
        <v>#VALUE!</v>
      </c>
    </row>
    <row r="656" spans="1:24">
      <c r="A656" s="402"/>
      <c r="B656" s="403"/>
      <c r="C656" s="404" t="str">
        <f>IF($B656="","",IFERROR(VLOOKUP($B656,#REF!,2,0),IFERROR(VLOOKUP($B656,#REF!,2,0),"")))</f>
        <v/>
      </c>
      <c r="D656" s="405" t="str">
        <f>IF($B656="","",IFERROR(VLOOKUP($B656,#REF!,3,0),IFERROR(VLOOKUP($B656,#REF!,3,0),"")))</f>
        <v/>
      </c>
      <c r="E656" s="406"/>
      <c r="F656" s="407" t="str">
        <f>IF($B656="","",IFERROR(VLOOKUP($B656,#REF!,4,0),IFERROR(VLOOKUP($B656,#REF!,6,0),"")))</f>
        <v/>
      </c>
      <c r="G656" s="407" t="str">
        <f>IF($B656="","",IFERROR(VLOOKUP($B656,#REF!,5,0),IFERROR(VLOOKUP($B656,#REF!,7,0),"")))</f>
        <v/>
      </c>
      <c r="H656" s="407" t="str">
        <f t="shared" si="169"/>
        <v/>
      </c>
      <c r="I656" s="407" t="str">
        <f t="shared" si="171"/>
        <v/>
      </c>
      <c r="J656" s="407" t="str">
        <f t="shared" si="172"/>
        <v/>
      </c>
      <c r="K656" s="407" t="str">
        <f t="shared" si="167"/>
        <v/>
      </c>
      <c r="L656" s="407"/>
      <c r="N656" s="366"/>
      <c r="O656" s="367" t="str">
        <f t="shared" si="173"/>
        <v/>
      </c>
      <c r="P656" s="366"/>
      <c r="Q656" s="395" t="str">
        <f t="shared" si="174"/>
        <v/>
      </c>
      <c r="R656" s="366"/>
      <c r="S656" s="396" t="str">
        <f t="shared" si="175"/>
        <v/>
      </c>
      <c r="T656" s="397">
        <f ca="1">SUMIF($N$8:S$9,"QUANT.",N656:S656)</f>
        <v>0</v>
      </c>
      <c r="U656" s="398">
        <f ca="1" t="shared" si="168"/>
        <v>0</v>
      </c>
      <c r="V656" s="399" t="str">
        <f ca="1" t="shared" si="170"/>
        <v/>
      </c>
      <c r="W656" s="400">
        <f ca="1" t="shared" si="176"/>
        <v>0</v>
      </c>
      <c r="X656" s="400" t="e">
        <f ca="1" t="shared" si="177"/>
        <v>#VALUE!</v>
      </c>
    </row>
    <row r="657" spans="1:24">
      <c r="A657" s="402"/>
      <c r="B657" s="403"/>
      <c r="C657" s="404" t="str">
        <f>IF($B657="","",IFERROR(VLOOKUP($B657,#REF!,2,0),IFERROR(VLOOKUP($B657,#REF!,2,0),"")))</f>
        <v/>
      </c>
      <c r="D657" s="405" t="str">
        <f>IF($B657="","",IFERROR(VLOOKUP($B657,#REF!,3,0),IFERROR(VLOOKUP($B657,#REF!,3,0),"")))</f>
        <v/>
      </c>
      <c r="E657" s="406"/>
      <c r="F657" s="407" t="str">
        <f>IF($B657="","",IFERROR(VLOOKUP($B657,#REF!,4,0),IFERROR(VLOOKUP($B657,#REF!,6,0),"")))</f>
        <v/>
      </c>
      <c r="G657" s="407" t="str">
        <f>IF($B657="","",IFERROR(VLOOKUP($B657,#REF!,5,0),IFERROR(VLOOKUP($B657,#REF!,7,0),"")))</f>
        <v/>
      </c>
      <c r="H657" s="407" t="str">
        <f t="shared" si="169"/>
        <v/>
      </c>
      <c r="I657" s="407" t="str">
        <f t="shared" si="171"/>
        <v/>
      </c>
      <c r="J657" s="407" t="str">
        <f t="shared" si="172"/>
        <v/>
      </c>
      <c r="K657" s="407" t="str">
        <f t="shared" si="167"/>
        <v/>
      </c>
      <c r="L657" s="407"/>
      <c r="N657" s="366"/>
      <c r="O657" s="367" t="str">
        <f t="shared" si="173"/>
        <v/>
      </c>
      <c r="P657" s="366"/>
      <c r="Q657" s="395" t="str">
        <f t="shared" si="174"/>
        <v/>
      </c>
      <c r="R657" s="366"/>
      <c r="S657" s="396" t="str">
        <f t="shared" si="175"/>
        <v/>
      </c>
      <c r="T657" s="397">
        <f ca="1">SUMIF($N$8:S$9,"QUANT.",N657:S657)</f>
        <v>0</v>
      </c>
      <c r="U657" s="398">
        <f ca="1" t="shared" si="168"/>
        <v>0</v>
      </c>
      <c r="V657" s="399" t="str">
        <f ca="1" t="shared" si="170"/>
        <v/>
      </c>
      <c r="W657" s="400">
        <f ca="1" t="shared" si="176"/>
        <v>0</v>
      </c>
      <c r="X657" s="400" t="e">
        <f ca="1" t="shared" si="177"/>
        <v>#VALUE!</v>
      </c>
    </row>
    <row r="658" spans="1:24">
      <c r="A658" s="402"/>
      <c r="B658" s="403"/>
      <c r="C658" s="404" t="str">
        <f>IF($B658="","",IFERROR(VLOOKUP($B658,#REF!,2,0),IFERROR(VLOOKUP($B658,#REF!,2,0),"")))</f>
        <v/>
      </c>
      <c r="D658" s="405" t="str">
        <f>IF($B658="","",IFERROR(VLOOKUP($B658,#REF!,3,0),IFERROR(VLOOKUP($B658,#REF!,3,0),"")))</f>
        <v/>
      </c>
      <c r="E658" s="406"/>
      <c r="F658" s="407" t="str">
        <f>IF($B658="","",IFERROR(VLOOKUP($B658,#REF!,4,0),IFERROR(VLOOKUP($B658,#REF!,6,0),"")))</f>
        <v/>
      </c>
      <c r="G658" s="407" t="str">
        <f>IF($B658="","",IFERROR(VLOOKUP($B658,#REF!,5,0),IFERROR(VLOOKUP($B658,#REF!,7,0),"")))</f>
        <v/>
      </c>
      <c r="H658" s="407" t="str">
        <f t="shared" si="169"/>
        <v/>
      </c>
      <c r="I658" s="407" t="str">
        <f t="shared" si="171"/>
        <v/>
      </c>
      <c r="J658" s="407" t="str">
        <f t="shared" si="172"/>
        <v/>
      </c>
      <c r="K658" s="407" t="str">
        <f t="shared" si="167"/>
        <v/>
      </c>
      <c r="L658" s="407"/>
      <c r="N658" s="366"/>
      <c r="O658" s="367" t="str">
        <f t="shared" si="173"/>
        <v/>
      </c>
      <c r="P658" s="366"/>
      <c r="Q658" s="395" t="str">
        <f t="shared" si="174"/>
        <v/>
      </c>
      <c r="R658" s="366"/>
      <c r="S658" s="396" t="str">
        <f t="shared" si="175"/>
        <v/>
      </c>
      <c r="T658" s="397">
        <f ca="1">SUMIF($N$8:S$9,"QUANT.",N658:S658)</f>
        <v>0</v>
      </c>
      <c r="U658" s="398">
        <f ca="1" t="shared" si="168"/>
        <v>0</v>
      </c>
      <c r="V658" s="399" t="str">
        <f ca="1" t="shared" si="170"/>
        <v/>
      </c>
      <c r="W658" s="400">
        <f ca="1" t="shared" si="176"/>
        <v>0</v>
      </c>
      <c r="X658" s="400" t="e">
        <f ca="1" t="shared" si="177"/>
        <v>#VALUE!</v>
      </c>
    </row>
    <row r="659" spans="1:24">
      <c r="A659" s="402"/>
      <c r="B659" s="403"/>
      <c r="C659" s="404" t="str">
        <f>IF($B659="","",IFERROR(VLOOKUP($B659,#REF!,2,0),IFERROR(VLOOKUP($B659,#REF!,2,0),"")))</f>
        <v/>
      </c>
      <c r="D659" s="405" t="str">
        <f>IF($B659="","",IFERROR(VLOOKUP($B659,#REF!,3,0),IFERROR(VLOOKUP($B659,#REF!,3,0),"")))</f>
        <v/>
      </c>
      <c r="E659" s="406"/>
      <c r="F659" s="407" t="str">
        <f>IF($B659="","",IFERROR(VLOOKUP($B659,#REF!,4,0),IFERROR(VLOOKUP($B659,#REF!,6,0),"")))</f>
        <v/>
      </c>
      <c r="G659" s="407" t="str">
        <f>IF($B659="","",IFERROR(VLOOKUP($B659,#REF!,5,0),IFERROR(VLOOKUP($B659,#REF!,7,0),"")))</f>
        <v/>
      </c>
      <c r="H659" s="407" t="str">
        <f t="shared" si="169"/>
        <v/>
      </c>
      <c r="I659" s="407" t="str">
        <f t="shared" si="171"/>
        <v/>
      </c>
      <c r="J659" s="407" t="str">
        <f t="shared" si="172"/>
        <v/>
      </c>
      <c r="K659" s="407" t="str">
        <f t="shared" si="167"/>
        <v/>
      </c>
      <c r="L659" s="407"/>
      <c r="N659" s="366"/>
      <c r="O659" s="367" t="str">
        <f t="shared" si="173"/>
        <v/>
      </c>
      <c r="P659" s="366"/>
      <c r="Q659" s="395" t="str">
        <f t="shared" si="174"/>
        <v/>
      </c>
      <c r="R659" s="366"/>
      <c r="S659" s="396" t="str">
        <f t="shared" si="175"/>
        <v/>
      </c>
      <c r="T659" s="397">
        <f ca="1">SUMIF($N$8:S$9,"QUANT.",N659:S659)</f>
        <v>0</v>
      </c>
      <c r="U659" s="398">
        <f ca="1" t="shared" si="168"/>
        <v>0</v>
      </c>
      <c r="V659" s="399" t="str">
        <f ca="1" t="shared" si="170"/>
        <v/>
      </c>
      <c r="W659" s="400">
        <f ca="1" t="shared" si="176"/>
        <v>0</v>
      </c>
      <c r="X659" s="400" t="e">
        <f ca="1" t="shared" si="177"/>
        <v>#VALUE!</v>
      </c>
    </row>
    <row r="660" spans="1:24">
      <c r="A660" s="402"/>
      <c r="B660" s="403"/>
      <c r="C660" s="404" t="str">
        <f>IF($B660="","",IFERROR(VLOOKUP($B660,#REF!,2,0),IFERROR(VLOOKUP($B660,#REF!,2,0),"")))</f>
        <v/>
      </c>
      <c r="D660" s="405" t="str">
        <f>IF($B660="","",IFERROR(VLOOKUP($B660,#REF!,3,0),IFERROR(VLOOKUP($B660,#REF!,3,0),"")))</f>
        <v/>
      </c>
      <c r="E660" s="406"/>
      <c r="F660" s="407" t="str">
        <f>IF($B660="","",IFERROR(VLOOKUP($B660,#REF!,4,0),IFERROR(VLOOKUP($B660,#REF!,6,0),"")))</f>
        <v/>
      </c>
      <c r="G660" s="407" t="str">
        <f>IF($B660="","",IFERROR(VLOOKUP($B660,#REF!,5,0),IFERROR(VLOOKUP($B660,#REF!,7,0),"")))</f>
        <v/>
      </c>
      <c r="H660" s="407" t="str">
        <f t="shared" si="169"/>
        <v/>
      </c>
      <c r="I660" s="407" t="str">
        <f t="shared" si="171"/>
        <v/>
      </c>
      <c r="J660" s="407" t="str">
        <f t="shared" si="172"/>
        <v/>
      </c>
      <c r="K660" s="407" t="str">
        <f t="shared" si="167"/>
        <v/>
      </c>
      <c r="L660" s="407"/>
      <c r="N660" s="366"/>
      <c r="O660" s="367" t="str">
        <f t="shared" si="173"/>
        <v/>
      </c>
      <c r="P660" s="366"/>
      <c r="Q660" s="395" t="str">
        <f t="shared" si="174"/>
        <v/>
      </c>
      <c r="R660" s="366"/>
      <c r="S660" s="396" t="str">
        <f t="shared" si="175"/>
        <v/>
      </c>
      <c r="T660" s="397">
        <f ca="1">SUMIF($N$8:S$9,"QUANT.",N660:S660)</f>
        <v>0</v>
      </c>
      <c r="U660" s="398">
        <f ca="1" t="shared" si="168"/>
        <v>0</v>
      </c>
      <c r="V660" s="399" t="str">
        <f ca="1" t="shared" si="170"/>
        <v/>
      </c>
      <c r="W660" s="400">
        <f ca="1" t="shared" si="176"/>
        <v>0</v>
      </c>
      <c r="X660" s="400" t="e">
        <f ca="1" t="shared" si="177"/>
        <v>#VALUE!</v>
      </c>
    </row>
    <row r="661" spans="1:24">
      <c r="A661" s="402"/>
      <c r="B661" s="403"/>
      <c r="C661" s="404" t="str">
        <f>IF($B661="","",IFERROR(VLOOKUP($B661,#REF!,2,0),IFERROR(VLOOKUP($B661,#REF!,2,0),"")))</f>
        <v/>
      </c>
      <c r="D661" s="405" t="str">
        <f>IF($B661="","",IFERROR(VLOOKUP($B661,#REF!,3,0),IFERROR(VLOOKUP($B661,#REF!,3,0),"")))</f>
        <v/>
      </c>
      <c r="E661" s="406"/>
      <c r="F661" s="407" t="str">
        <f>IF($B661="","",IFERROR(VLOOKUP($B661,#REF!,4,0),IFERROR(VLOOKUP($B661,#REF!,6,0),"")))</f>
        <v/>
      </c>
      <c r="G661" s="407" t="str">
        <f>IF($B661="","",IFERROR(VLOOKUP($B661,#REF!,5,0),IFERROR(VLOOKUP($B661,#REF!,7,0),"")))</f>
        <v/>
      </c>
      <c r="H661" s="407" t="str">
        <f t="shared" si="169"/>
        <v/>
      </c>
      <c r="I661" s="407" t="str">
        <f t="shared" si="171"/>
        <v/>
      </c>
      <c r="J661" s="407" t="str">
        <f t="shared" si="172"/>
        <v/>
      </c>
      <c r="K661" s="407" t="str">
        <f t="shared" si="167"/>
        <v/>
      </c>
      <c r="L661" s="407"/>
      <c r="N661" s="366"/>
      <c r="O661" s="367" t="str">
        <f t="shared" si="173"/>
        <v/>
      </c>
      <c r="P661" s="366"/>
      <c r="Q661" s="395" t="str">
        <f t="shared" si="174"/>
        <v/>
      </c>
      <c r="R661" s="366"/>
      <c r="S661" s="396" t="str">
        <f t="shared" si="175"/>
        <v/>
      </c>
      <c r="T661" s="397">
        <f ca="1">SUMIF($N$8:S$9,"QUANT.",N661:S661)</f>
        <v>0</v>
      </c>
      <c r="U661" s="398">
        <f ca="1" t="shared" si="168"/>
        <v>0</v>
      </c>
      <c r="V661" s="399" t="str">
        <f ca="1" t="shared" si="170"/>
        <v/>
      </c>
      <c r="W661" s="400">
        <f ca="1" t="shared" si="176"/>
        <v>0</v>
      </c>
      <c r="X661" s="400" t="e">
        <f ca="1" t="shared" si="177"/>
        <v>#VALUE!</v>
      </c>
    </row>
    <row r="662" spans="1:24">
      <c r="A662" s="402"/>
      <c r="B662" s="403"/>
      <c r="C662" s="404" t="str">
        <f>IF($B662="","",IFERROR(VLOOKUP($B662,#REF!,2,0),IFERROR(VLOOKUP($B662,#REF!,2,0),"")))</f>
        <v/>
      </c>
      <c r="D662" s="405" t="str">
        <f>IF($B662="","",IFERROR(VLOOKUP($B662,#REF!,3,0),IFERROR(VLOOKUP($B662,#REF!,3,0),"")))</f>
        <v/>
      </c>
      <c r="E662" s="406"/>
      <c r="F662" s="407" t="str">
        <f>IF($B662="","",IFERROR(VLOOKUP($B662,#REF!,4,0),IFERROR(VLOOKUP($B662,#REF!,6,0),"")))</f>
        <v/>
      </c>
      <c r="G662" s="407" t="str">
        <f>IF($B662="","",IFERROR(VLOOKUP($B662,#REF!,5,0),IFERROR(VLOOKUP($B662,#REF!,7,0),"")))</f>
        <v/>
      </c>
      <c r="H662" s="407" t="str">
        <f t="shared" si="169"/>
        <v/>
      </c>
      <c r="I662" s="407" t="str">
        <f t="shared" si="171"/>
        <v/>
      </c>
      <c r="J662" s="407" t="str">
        <f t="shared" si="172"/>
        <v/>
      </c>
      <c r="K662" s="407" t="str">
        <f t="shared" si="167"/>
        <v/>
      </c>
      <c r="L662" s="407"/>
      <c r="N662" s="366"/>
      <c r="O662" s="367" t="str">
        <f t="shared" si="173"/>
        <v/>
      </c>
      <c r="P662" s="366"/>
      <c r="Q662" s="395" t="str">
        <f t="shared" si="174"/>
        <v/>
      </c>
      <c r="R662" s="366"/>
      <c r="S662" s="396" t="str">
        <f t="shared" si="175"/>
        <v/>
      </c>
      <c r="T662" s="397">
        <f ca="1">SUMIF($N$8:S$9,"QUANT.",N662:S662)</f>
        <v>0</v>
      </c>
      <c r="U662" s="398">
        <f ca="1" t="shared" si="168"/>
        <v>0</v>
      </c>
      <c r="V662" s="399" t="str">
        <f ca="1" t="shared" si="170"/>
        <v/>
      </c>
      <c r="W662" s="400">
        <f ca="1" t="shared" si="176"/>
        <v>0</v>
      </c>
      <c r="X662" s="400" t="e">
        <f ca="1" t="shared" si="177"/>
        <v>#VALUE!</v>
      </c>
    </row>
    <row r="663" spans="1:24">
      <c r="A663" s="402"/>
      <c r="B663" s="403"/>
      <c r="C663" s="404" t="str">
        <f>IF($B663="","",IFERROR(VLOOKUP($B663,#REF!,2,0),IFERROR(VLOOKUP($B663,#REF!,2,0),"")))</f>
        <v/>
      </c>
      <c r="D663" s="405" t="str">
        <f>IF($B663="","",IFERROR(VLOOKUP($B663,#REF!,3,0),IFERROR(VLOOKUP($B663,#REF!,3,0),"")))</f>
        <v/>
      </c>
      <c r="E663" s="406"/>
      <c r="F663" s="407" t="str">
        <f>IF($B663="","",IFERROR(VLOOKUP($B663,#REF!,4,0),IFERROR(VLOOKUP($B663,#REF!,6,0),"")))</f>
        <v/>
      </c>
      <c r="G663" s="407" t="str">
        <f>IF($B663="","",IFERROR(VLOOKUP($B663,#REF!,5,0),IFERROR(VLOOKUP($B663,#REF!,7,0),"")))</f>
        <v/>
      </c>
      <c r="H663" s="407" t="str">
        <f t="shared" si="169"/>
        <v/>
      </c>
      <c r="I663" s="407" t="str">
        <f t="shared" si="171"/>
        <v/>
      </c>
      <c r="J663" s="407" t="str">
        <f t="shared" si="172"/>
        <v/>
      </c>
      <c r="K663" s="407" t="str">
        <f t="shared" si="167"/>
        <v/>
      </c>
      <c r="L663" s="407"/>
      <c r="N663" s="366"/>
      <c r="O663" s="367" t="str">
        <f t="shared" si="173"/>
        <v/>
      </c>
      <c r="P663" s="366"/>
      <c r="Q663" s="395" t="str">
        <f t="shared" si="174"/>
        <v/>
      </c>
      <c r="R663" s="366"/>
      <c r="S663" s="396" t="str">
        <f t="shared" si="175"/>
        <v/>
      </c>
      <c r="T663" s="397">
        <f ca="1">SUMIF($N$8:S$9,"QUANT.",N663:S663)</f>
        <v>0</v>
      </c>
      <c r="U663" s="398">
        <f ca="1" t="shared" si="168"/>
        <v>0</v>
      </c>
      <c r="V663" s="399" t="str">
        <f ca="1" t="shared" si="170"/>
        <v/>
      </c>
      <c r="W663" s="400">
        <f ca="1" t="shared" si="176"/>
        <v>0</v>
      </c>
      <c r="X663" s="400" t="e">
        <f ca="1" t="shared" si="177"/>
        <v>#VALUE!</v>
      </c>
    </row>
    <row r="664" spans="1:24">
      <c r="A664" s="402"/>
      <c r="B664" s="403"/>
      <c r="C664" s="404" t="str">
        <f>IF($B664="","",IFERROR(VLOOKUP($B664,#REF!,2,0),IFERROR(VLOOKUP($B664,#REF!,2,0),"")))</f>
        <v/>
      </c>
      <c r="D664" s="405" t="str">
        <f>IF($B664="","",IFERROR(VLOOKUP($B664,#REF!,3,0),IFERROR(VLOOKUP($B664,#REF!,3,0),"")))</f>
        <v/>
      </c>
      <c r="E664" s="406"/>
      <c r="F664" s="407" t="str">
        <f>IF($B664="","",IFERROR(VLOOKUP($B664,#REF!,4,0),IFERROR(VLOOKUP($B664,#REF!,6,0),"")))</f>
        <v/>
      </c>
      <c r="G664" s="407" t="str">
        <f>IF($B664="","",IFERROR(VLOOKUP($B664,#REF!,5,0),IFERROR(VLOOKUP($B664,#REF!,7,0),"")))</f>
        <v/>
      </c>
      <c r="H664" s="407" t="str">
        <f t="shared" si="169"/>
        <v/>
      </c>
      <c r="I664" s="407" t="str">
        <f t="shared" si="171"/>
        <v/>
      </c>
      <c r="J664" s="407" t="str">
        <f t="shared" si="172"/>
        <v/>
      </c>
      <c r="K664" s="407" t="str">
        <f t="shared" ref="K664:K727" si="178">IF(E664="","",TRUNC((I664+J664),2))</f>
        <v/>
      </c>
      <c r="L664" s="407"/>
      <c r="N664" s="366"/>
      <c r="O664" s="367" t="str">
        <f t="shared" si="173"/>
        <v/>
      </c>
      <c r="P664" s="366"/>
      <c r="Q664" s="395" t="str">
        <f t="shared" si="174"/>
        <v/>
      </c>
      <c r="R664" s="366"/>
      <c r="S664" s="396" t="str">
        <f t="shared" si="175"/>
        <v/>
      </c>
      <c r="T664" s="397">
        <f ca="1">SUMIF($N$8:S$9,"QUANT.",N664:S664)</f>
        <v>0</v>
      </c>
      <c r="U664" s="398">
        <f ca="1" t="shared" si="168"/>
        <v>0</v>
      </c>
      <c r="V664" s="399" t="str">
        <f ca="1" t="shared" si="170"/>
        <v/>
      </c>
      <c r="W664" s="400">
        <f ca="1" t="shared" si="176"/>
        <v>0</v>
      </c>
      <c r="X664" s="400" t="e">
        <f ca="1" t="shared" si="177"/>
        <v>#VALUE!</v>
      </c>
    </row>
    <row r="665" spans="1:24">
      <c r="A665" s="402"/>
      <c r="B665" s="403"/>
      <c r="C665" s="404" t="str">
        <f>IF($B665="","",IFERROR(VLOOKUP($B665,#REF!,2,0),IFERROR(VLOOKUP($B665,#REF!,2,0),"")))</f>
        <v/>
      </c>
      <c r="D665" s="405" t="str">
        <f>IF($B665="","",IFERROR(VLOOKUP($B665,#REF!,3,0),IFERROR(VLOOKUP($B665,#REF!,3,0),"")))</f>
        <v/>
      </c>
      <c r="E665" s="406"/>
      <c r="F665" s="407" t="str">
        <f>IF($B665="","",IFERROR(VLOOKUP($B665,#REF!,4,0),IFERROR(VLOOKUP($B665,#REF!,6,0),"")))</f>
        <v/>
      </c>
      <c r="G665" s="407" t="str">
        <f>IF($B665="","",IFERROR(VLOOKUP($B665,#REF!,5,0),IFERROR(VLOOKUP($B665,#REF!,7,0),"")))</f>
        <v/>
      </c>
      <c r="H665" s="407" t="str">
        <f t="shared" si="169"/>
        <v/>
      </c>
      <c r="I665" s="407" t="str">
        <f t="shared" si="171"/>
        <v/>
      </c>
      <c r="J665" s="407" t="str">
        <f t="shared" si="172"/>
        <v/>
      </c>
      <c r="K665" s="407" t="str">
        <f t="shared" si="178"/>
        <v/>
      </c>
      <c r="L665" s="407"/>
      <c r="N665" s="366"/>
      <c r="O665" s="367" t="str">
        <f t="shared" si="173"/>
        <v/>
      </c>
      <c r="P665" s="366"/>
      <c r="Q665" s="395" t="str">
        <f t="shared" si="174"/>
        <v/>
      </c>
      <c r="R665" s="366"/>
      <c r="S665" s="396" t="str">
        <f t="shared" si="175"/>
        <v/>
      </c>
      <c r="T665" s="397">
        <f ca="1">SUMIF($N$8:S$9,"QUANT.",N665:S665)</f>
        <v>0</v>
      </c>
      <c r="U665" s="398">
        <f ca="1" t="shared" si="168"/>
        <v>0</v>
      </c>
      <c r="V665" s="399" t="str">
        <f ca="1" t="shared" si="170"/>
        <v/>
      </c>
      <c r="W665" s="400">
        <f ca="1" t="shared" si="176"/>
        <v>0</v>
      </c>
      <c r="X665" s="400" t="e">
        <f ca="1" t="shared" si="177"/>
        <v>#VALUE!</v>
      </c>
    </row>
    <row r="666" spans="1:24">
      <c r="A666" s="402"/>
      <c r="B666" s="403"/>
      <c r="C666" s="404" t="str">
        <f>IF($B666="","",IFERROR(VLOOKUP($B666,#REF!,2,0),IFERROR(VLOOKUP($B666,#REF!,2,0),"")))</f>
        <v/>
      </c>
      <c r="D666" s="405" t="str">
        <f>IF($B666="","",IFERROR(VLOOKUP($B666,#REF!,3,0),IFERROR(VLOOKUP($B666,#REF!,3,0),"")))</f>
        <v/>
      </c>
      <c r="E666" s="406"/>
      <c r="F666" s="407" t="str">
        <f>IF($B666="","",IFERROR(VLOOKUP($B666,#REF!,4,0),IFERROR(VLOOKUP($B666,#REF!,6,0),"")))</f>
        <v/>
      </c>
      <c r="G666" s="407" t="str">
        <f>IF($B666="","",IFERROR(VLOOKUP($B666,#REF!,5,0),IFERROR(VLOOKUP($B666,#REF!,7,0),"")))</f>
        <v/>
      </c>
      <c r="H666" s="407" t="str">
        <f t="shared" si="169"/>
        <v/>
      </c>
      <c r="I666" s="407" t="str">
        <f t="shared" si="171"/>
        <v/>
      </c>
      <c r="J666" s="407" t="str">
        <f t="shared" si="172"/>
        <v/>
      </c>
      <c r="K666" s="407" t="str">
        <f t="shared" si="178"/>
        <v/>
      </c>
      <c r="L666" s="407"/>
      <c r="N666" s="366"/>
      <c r="O666" s="367" t="str">
        <f t="shared" si="173"/>
        <v/>
      </c>
      <c r="P666" s="366"/>
      <c r="Q666" s="395" t="str">
        <f t="shared" si="174"/>
        <v/>
      </c>
      <c r="R666" s="366"/>
      <c r="S666" s="396" t="str">
        <f t="shared" si="175"/>
        <v/>
      </c>
      <c r="T666" s="397">
        <f ca="1">SUMIF($N$8:S$9,"QUANT.",N666:S666)</f>
        <v>0</v>
      </c>
      <c r="U666" s="398">
        <f ca="1" t="shared" si="168"/>
        <v>0</v>
      </c>
      <c r="V666" s="399" t="str">
        <f ca="1" t="shared" si="170"/>
        <v/>
      </c>
      <c r="W666" s="400">
        <f ca="1" t="shared" si="176"/>
        <v>0</v>
      </c>
      <c r="X666" s="400" t="e">
        <f ca="1" t="shared" si="177"/>
        <v>#VALUE!</v>
      </c>
    </row>
    <row r="667" spans="1:24">
      <c r="A667" s="402"/>
      <c r="B667" s="403"/>
      <c r="C667" s="404" t="str">
        <f>IF($B667="","",IFERROR(VLOOKUP($B667,#REF!,2,0),IFERROR(VLOOKUP($B667,#REF!,2,0),"")))</f>
        <v/>
      </c>
      <c r="D667" s="405" t="str">
        <f>IF($B667="","",IFERROR(VLOOKUP($B667,#REF!,3,0),IFERROR(VLOOKUP($B667,#REF!,3,0),"")))</f>
        <v/>
      </c>
      <c r="E667" s="406"/>
      <c r="F667" s="407" t="str">
        <f>IF($B667="","",IFERROR(VLOOKUP($B667,#REF!,4,0),IFERROR(VLOOKUP($B667,#REF!,6,0),"")))</f>
        <v/>
      </c>
      <c r="G667" s="407" t="str">
        <f>IF($B667="","",IFERROR(VLOOKUP($B667,#REF!,5,0),IFERROR(VLOOKUP($B667,#REF!,7,0),"")))</f>
        <v/>
      </c>
      <c r="H667" s="407" t="str">
        <f t="shared" si="169"/>
        <v/>
      </c>
      <c r="I667" s="407" t="str">
        <f t="shared" si="171"/>
        <v/>
      </c>
      <c r="J667" s="407" t="str">
        <f t="shared" si="172"/>
        <v/>
      </c>
      <c r="K667" s="407" t="str">
        <f t="shared" si="178"/>
        <v/>
      </c>
      <c r="L667" s="407"/>
      <c r="N667" s="366"/>
      <c r="O667" s="367" t="str">
        <f t="shared" si="173"/>
        <v/>
      </c>
      <c r="P667" s="366"/>
      <c r="Q667" s="395" t="str">
        <f t="shared" si="174"/>
        <v/>
      </c>
      <c r="R667" s="366"/>
      <c r="S667" s="396" t="str">
        <f t="shared" si="175"/>
        <v/>
      </c>
      <c r="T667" s="397">
        <f ca="1">SUMIF($N$8:S$9,"QUANT.",N667:S667)</f>
        <v>0</v>
      </c>
      <c r="U667" s="398">
        <f ca="1" t="shared" ref="U667:U730" si="179">SUMIF($N$8:$S$9,"CUSTO",N667:S667)</f>
        <v>0</v>
      </c>
      <c r="V667" s="399" t="str">
        <f ca="1" t="shared" si="170"/>
        <v/>
      </c>
      <c r="W667" s="400">
        <f ca="1" t="shared" si="176"/>
        <v>0</v>
      </c>
      <c r="X667" s="400" t="e">
        <f ca="1" t="shared" si="177"/>
        <v>#VALUE!</v>
      </c>
    </row>
    <row r="668" spans="1:24">
      <c r="A668" s="402"/>
      <c r="B668" s="403"/>
      <c r="C668" s="404" t="str">
        <f>IF($B668="","",IFERROR(VLOOKUP($B668,#REF!,2,0),IFERROR(VLOOKUP($B668,#REF!,2,0),"")))</f>
        <v/>
      </c>
      <c r="D668" s="405" t="str">
        <f>IF($B668="","",IFERROR(VLOOKUP($B668,#REF!,3,0),IFERROR(VLOOKUP($B668,#REF!,3,0),"")))</f>
        <v/>
      </c>
      <c r="E668" s="406"/>
      <c r="F668" s="407" t="str">
        <f>IF($B668="","",IFERROR(VLOOKUP($B668,#REF!,4,0),IFERROR(VLOOKUP($B668,#REF!,6,0),"")))</f>
        <v/>
      </c>
      <c r="G668" s="407" t="str">
        <f>IF($B668="","",IFERROR(VLOOKUP($B668,#REF!,5,0),IFERROR(VLOOKUP($B668,#REF!,7,0),"")))</f>
        <v/>
      </c>
      <c r="H668" s="407" t="str">
        <f t="shared" ref="H668:H731" si="180">IF(E668="","",F668+G668)</f>
        <v/>
      </c>
      <c r="I668" s="407" t="str">
        <f t="shared" si="171"/>
        <v/>
      </c>
      <c r="J668" s="407" t="str">
        <f t="shared" si="172"/>
        <v/>
      </c>
      <c r="K668" s="407" t="str">
        <f t="shared" si="178"/>
        <v/>
      </c>
      <c r="L668" s="407"/>
      <c r="N668" s="366"/>
      <c r="O668" s="367" t="str">
        <f t="shared" si="173"/>
        <v/>
      </c>
      <c r="P668" s="366"/>
      <c r="Q668" s="395" t="str">
        <f t="shared" si="174"/>
        <v/>
      </c>
      <c r="R668" s="366"/>
      <c r="S668" s="396" t="str">
        <f t="shared" si="175"/>
        <v/>
      </c>
      <c r="T668" s="397">
        <f ca="1">SUMIF($N$8:S$9,"QUANT.",N668:S668)</f>
        <v>0</v>
      </c>
      <c r="U668" s="398">
        <f ca="1" t="shared" si="179"/>
        <v>0</v>
      </c>
      <c r="V668" s="399" t="str">
        <f ca="1" t="shared" ref="V668:V731" si="181">IF(B668&lt;&gt;"",IF(U668=0,"MEDIR",IF(K668-U668=0,"OK",IF(K668-U668&gt;0,"MEDIR","ALERTA!"))),"")</f>
        <v/>
      </c>
      <c r="W668" s="400">
        <f ca="1" t="shared" si="176"/>
        <v>0</v>
      </c>
      <c r="X668" s="400" t="e">
        <f ca="1" t="shared" si="177"/>
        <v>#VALUE!</v>
      </c>
    </row>
    <row r="669" spans="1:24">
      <c r="A669" s="402"/>
      <c r="B669" s="403"/>
      <c r="C669" s="404" t="str">
        <f>IF($B669="","",IFERROR(VLOOKUP($B669,#REF!,2,0),IFERROR(VLOOKUP($B669,#REF!,2,0),"")))</f>
        <v/>
      </c>
      <c r="D669" s="405" t="str">
        <f>IF($B669="","",IFERROR(VLOOKUP($B669,#REF!,3,0),IFERROR(VLOOKUP($B669,#REF!,3,0),"")))</f>
        <v/>
      </c>
      <c r="E669" s="406"/>
      <c r="F669" s="407" t="str">
        <f>IF($B669="","",IFERROR(VLOOKUP($B669,#REF!,4,0),IFERROR(VLOOKUP($B669,#REF!,6,0),"")))</f>
        <v/>
      </c>
      <c r="G669" s="407" t="str">
        <f>IF($B669="","",IFERROR(VLOOKUP($B669,#REF!,5,0),IFERROR(VLOOKUP($B669,#REF!,7,0),"")))</f>
        <v/>
      </c>
      <c r="H669" s="407" t="str">
        <f t="shared" si="180"/>
        <v/>
      </c>
      <c r="I669" s="407" t="str">
        <f t="shared" ref="I669:I732" si="182">IF(E669="","",TRUNC((E669*F669),2))</f>
        <v/>
      </c>
      <c r="J669" s="407" t="str">
        <f t="shared" ref="J669:J732" si="183">IF(E669="","",TRUNC((E669*G669),2))</f>
        <v/>
      </c>
      <c r="K669" s="407" t="str">
        <f t="shared" si="178"/>
        <v/>
      </c>
      <c r="L669" s="407"/>
      <c r="N669" s="366"/>
      <c r="O669" s="367" t="str">
        <f t="shared" ref="O669:O732" si="184">IF(OR(N669="",$K669=""),"",(N669/$E669)*$K669)</f>
        <v/>
      </c>
      <c r="P669" s="366"/>
      <c r="Q669" s="395" t="str">
        <f t="shared" ref="Q669:Q732" si="185">IF(OR(P669="",$K669=""),"",(P669/$E669)*$K669)</f>
        <v/>
      </c>
      <c r="R669" s="366"/>
      <c r="S669" s="396" t="str">
        <f t="shared" ref="S669:S732" si="186">IF(OR(R669="",$K669=""),"",(R669/$E669)*$K669)</f>
        <v/>
      </c>
      <c r="T669" s="397">
        <f ca="1">SUMIF($N$8:S$9,"QUANT.",N669:S669)</f>
        <v>0</v>
      </c>
      <c r="U669" s="398">
        <f ca="1" t="shared" si="179"/>
        <v>0</v>
      </c>
      <c r="V669" s="399" t="str">
        <f ca="1" t="shared" si="181"/>
        <v/>
      </c>
      <c r="W669" s="400">
        <f ca="1" t="shared" ref="W669:W732" si="187">IF(T669="",0,E669-T669)</f>
        <v>0</v>
      </c>
      <c r="X669" s="400" t="e">
        <f ca="1" t="shared" ref="X669:X732" si="188">IF(U669="",0,K669-U669)</f>
        <v>#VALUE!</v>
      </c>
    </row>
    <row r="670" spans="1:24">
      <c r="A670" s="402"/>
      <c r="B670" s="403"/>
      <c r="C670" s="404" t="str">
        <f>IF($B670="","",IFERROR(VLOOKUP($B670,#REF!,2,0),IFERROR(VLOOKUP($B670,#REF!,2,0),"")))</f>
        <v/>
      </c>
      <c r="D670" s="405" t="str">
        <f>IF($B670="","",IFERROR(VLOOKUP($B670,#REF!,3,0),IFERROR(VLOOKUP($B670,#REF!,3,0),"")))</f>
        <v/>
      </c>
      <c r="E670" s="406"/>
      <c r="F670" s="407" t="str">
        <f>IF($B670="","",IFERROR(VLOOKUP($B670,#REF!,4,0),IFERROR(VLOOKUP($B670,#REF!,6,0),"")))</f>
        <v/>
      </c>
      <c r="G670" s="407" t="str">
        <f>IF($B670="","",IFERROR(VLOOKUP($B670,#REF!,5,0),IFERROR(VLOOKUP($B670,#REF!,7,0),"")))</f>
        <v/>
      </c>
      <c r="H670" s="407" t="str">
        <f t="shared" si="180"/>
        <v/>
      </c>
      <c r="I670" s="407" t="str">
        <f t="shared" si="182"/>
        <v/>
      </c>
      <c r="J670" s="407" t="str">
        <f t="shared" si="183"/>
        <v/>
      </c>
      <c r="K670" s="407" t="str">
        <f t="shared" si="178"/>
        <v/>
      </c>
      <c r="L670" s="407"/>
      <c r="N670" s="366"/>
      <c r="O670" s="367" t="str">
        <f t="shared" si="184"/>
        <v/>
      </c>
      <c r="P670" s="366"/>
      <c r="Q670" s="395" t="str">
        <f t="shared" si="185"/>
        <v/>
      </c>
      <c r="R670" s="366"/>
      <c r="S670" s="396" t="str">
        <f t="shared" si="186"/>
        <v/>
      </c>
      <c r="T670" s="397">
        <f ca="1">SUMIF($N$8:S$9,"QUANT.",N670:S670)</f>
        <v>0</v>
      </c>
      <c r="U670" s="398">
        <f ca="1" t="shared" si="179"/>
        <v>0</v>
      </c>
      <c r="V670" s="399" t="str">
        <f ca="1" t="shared" si="181"/>
        <v/>
      </c>
      <c r="W670" s="400">
        <f ca="1" t="shared" si="187"/>
        <v>0</v>
      </c>
      <c r="X670" s="400" t="e">
        <f ca="1" t="shared" si="188"/>
        <v>#VALUE!</v>
      </c>
    </row>
    <row r="671" spans="1:24">
      <c r="A671" s="402"/>
      <c r="B671" s="403"/>
      <c r="C671" s="404" t="str">
        <f>IF($B671="","",IFERROR(VLOOKUP($B671,#REF!,2,0),IFERROR(VLOOKUP($B671,#REF!,2,0),"")))</f>
        <v/>
      </c>
      <c r="D671" s="405" t="str">
        <f>IF($B671="","",IFERROR(VLOOKUP($B671,#REF!,3,0),IFERROR(VLOOKUP($B671,#REF!,3,0),"")))</f>
        <v/>
      </c>
      <c r="E671" s="406"/>
      <c r="F671" s="407" t="str">
        <f>IF($B671="","",IFERROR(VLOOKUP($B671,#REF!,4,0),IFERROR(VLOOKUP($B671,#REF!,6,0),"")))</f>
        <v/>
      </c>
      <c r="G671" s="407" t="str">
        <f>IF($B671="","",IFERROR(VLOOKUP($B671,#REF!,5,0),IFERROR(VLOOKUP($B671,#REF!,7,0),"")))</f>
        <v/>
      </c>
      <c r="H671" s="407" t="str">
        <f t="shared" si="180"/>
        <v/>
      </c>
      <c r="I671" s="407" t="str">
        <f t="shared" si="182"/>
        <v/>
      </c>
      <c r="J671" s="407" t="str">
        <f t="shared" si="183"/>
        <v/>
      </c>
      <c r="K671" s="407" t="str">
        <f t="shared" si="178"/>
        <v/>
      </c>
      <c r="L671" s="407"/>
      <c r="N671" s="366"/>
      <c r="O671" s="367" t="str">
        <f t="shared" si="184"/>
        <v/>
      </c>
      <c r="P671" s="366"/>
      <c r="Q671" s="395" t="str">
        <f t="shared" si="185"/>
        <v/>
      </c>
      <c r="R671" s="366"/>
      <c r="S671" s="396" t="str">
        <f t="shared" si="186"/>
        <v/>
      </c>
      <c r="T671" s="397">
        <f ca="1">SUMIF($N$8:S$9,"QUANT.",N671:S671)</f>
        <v>0</v>
      </c>
      <c r="U671" s="398">
        <f ca="1" t="shared" si="179"/>
        <v>0</v>
      </c>
      <c r="V671" s="399" t="str">
        <f ca="1" t="shared" si="181"/>
        <v/>
      </c>
      <c r="W671" s="400">
        <f ca="1" t="shared" si="187"/>
        <v>0</v>
      </c>
      <c r="X671" s="400" t="e">
        <f ca="1" t="shared" si="188"/>
        <v>#VALUE!</v>
      </c>
    </row>
    <row r="672" spans="1:24">
      <c r="A672" s="402"/>
      <c r="B672" s="403"/>
      <c r="C672" s="404" t="str">
        <f>IF($B672="","",IFERROR(VLOOKUP($B672,#REF!,2,0),IFERROR(VLOOKUP($B672,#REF!,2,0),"")))</f>
        <v/>
      </c>
      <c r="D672" s="405" t="str">
        <f>IF($B672="","",IFERROR(VLOOKUP($B672,#REF!,3,0),IFERROR(VLOOKUP($B672,#REF!,3,0),"")))</f>
        <v/>
      </c>
      <c r="E672" s="406"/>
      <c r="F672" s="407" t="str">
        <f>IF($B672="","",IFERROR(VLOOKUP($B672,#REF!,4,0),IFERROR(VLOOKUP($B672,#REF!,6,0),"")))</f>
        <v/>
      </c>
      <c r="G672" s="407" t="str">
        <f>IF($B672="","",IFERROR(VLOOKUP($B672,#REF!,5,0),IFERROR(VLOOKUP($B672,#REF!,7,0),"")))</f>
        <v/>
      </c>
      <c r="H672" s="407" t="str">
        <f t="shared" si="180"/>
        <v/>
      </c>
      <c r="I672" s="407" t="str">
        <f t="shared" si="182"/>
        <v/>
      </c>
      <c r="J672" s="407" t="str">
        <f t="shared" si="183"/>
        <v/>
      </c>
      <c r="K672" s="407" t="str">
        <f t="shared" si="178"/>
        <v/>
      </c>
      <c r="L672" s="407"/>
      <c r="N672" s="366"/>
      <c r="O672" s="367" t="str">
        <f t="shared" si="184"/>
        <v/>
      </c>
      <c r="P672" s="366"/>
      <c r="Q672" s="395" t="str">
        <f t="shared" si="185"/>
        <v/>
      </c>
      <c r="R672" s="366"/>
      <c r="S672" s="396" t="str">
        <f t="shared" si="186"/>
        <v/>
      </c>
      <c r="T672" s="397">
        <f ca="1">SUMIF($N$8:S$9,"QUANT.",N672:S672)</f>
        <v>0</v>
      </c>
      <c r="U672" s="398">
        <f ca="1" t="shared" si="179"/>
        <v>0</v>
      </c>
      <c r="V672" s="399" t="str">
        <f ca="1" t="shared" si="181"/>
        <v/>
      </c>
      <c r="W672" s="400">
        <f ca="1" t="shared" si="187"/>
        <v>0</v>
      </c>
      <c r="X672" s="400" t="e">
        <f ca="1" t="shared" si="188"/>
        <v>#VALUE!</v>
      </c>
    </row>
    <row r="673" spans="1:24">
      <c r="A673" s="402"/>
      <c r="B673" s="403"/>
      <c r="C673" s="404" t="str">
        <f>IF($B673="","",IFERROR(VLOOKUP($B673,#REF!,2,0),IFERROR(VLOOKUP($B673,#REF!,2,0),"")))</f>
        <v/>
      </c>
      <c r="D673" s="405" t="str">
        <f>IF($B673="","",IFERROR(VLOOKUP($B673,#REF!,3,0),IFERROR(VLOOKUP($B673,#REF!,3,0),"")))</f>
        <v/>
      </c>
      <c r="E673" s="406"/>
      <c r="F673" s="407" t="str">
        <f>IF($B673="","",IFERROR(VLOOKUP($B673,#REF!,4,0),IFERROR(VLOOKUP($B673,#REF!,6,0),"")))</f>
        <v/>
      </c>
      <c r="G673" s="407" t="str">
        <f>IF($B673="","",IFERROR(VLOOKUP($B673,#REF!,5,0),IFERROR(VLOOKUP($B673,#REF!,7,0),"")))</f>
        <v/>
      </c>
      <c r="H673" s="407" t="str">
        <f t="shared" si="180"/>
        <v/>
      </c>
      <c r="I673" s="407" t="str">
        <f t="shared" si="182"/>
        <v/>
      </c>
      <c r="J673" s="407" t="str">
        <f t="shared" si="183"/>
        <v/>
      </c>
      <c r="K673" s="407" t="str">
        <f t="shared" si="178"/>
        <v/>
      </c>
      <c r="L673" s="407"/>
      <c r="N673" s="366"/>
      <c r="O673" s="367" t="str">
        <f t="shared" si="184"/>
        <v/>
      </c>
      <c r="P673" s="366"/>
      <c r="Q673" s="395" t="str">
        <f t="shared" si="185"/>
        <v/>
      </c>
      <c r="R673" s="366"/>
      <c r="S673" s="396" t="str">
        <f t="shared" si="186"/>
        <v/>
      </c>
      <c r="T673" s="397">
        <f ca="1">SUMIF($N$8:S$9,"QUANT.",N673:S673)</f>
        <v>0</v>
      </c>
      <c r="U673" s="398">
        <f ca="1" t="shared" si="179"/>
        <v>0</v>
      </c>
      <c r="V673" s="399" t="str">
        <f ca="1" t="shared" si="181"/>
        <v/>
      </c>
      <c r="W673" s="400">
        <f ca="1" t="shared" si="187"/>
        <v>0</v>
      </c>
      <c r="X673" s="400" t="e">
        <f ca="1" t="shared" si="188"/>
        <v>#VALUE!</v>
      </c>
    </row>
    <row r="674" spans="1:24">
      <c r="A674" s="402"/>
      <c r="B674" s="403"/>
      <c r="C674" s="404" t="str">
        <f>IF($B674="","",IFERROR(VLOOKUP($B674,#REF!,2,0),IFERROR(VLOOKUP($B674,#REF!,2,0),"")))</f>
        <v/>
      </c>
      <c r="D674" s="405" t="str">
        <f>IF($B674="","",IFERROR(VLOOKUP($B674,#REF!,3,0),IFERROR(VLOOKUP($B674,#REF!,3,0),"")))</f>
        <v/>
      </c>
      <c r="E674" s="406"/>
      <c r="F674" s="407" t="str">
        <f>IF($B674="","",IFERROR(VLOOKUP($B674,#REF!,4,0),IFERROR(VLOOKUP($B674,#REF!,6,0),"")))</f>
        <v/>
      </c>
      <c r="G674" s="407" t="str">
        <f>IF($B674="","",IFERROR(VLOOKUP($B674,#REF!,5,0),IFERROR(VLOOKUP($B674,#REF!,7,0),"")))</f>
        <v/>
      </c>
      <c r="H674" s="407" t="str">
        <f t="shared" si="180"/>
        <v/>
      </c>
      <c r="I674" s="407" t="str">
        <f t="shared" si="182"/>
        <v/>
      </c>
      <c r="J674" s="407" t="str">
        <f t="shared" si="183"/>
        <v/>
      </c>
      <c r="K674" s="407" t="str">
        <f t="shared" si="178"/>
        <v/>
      </c>
      <c r="L674" s="407"/>
      <c r="N674" s="366"/>
      <c r="O674" s="367" t="str">
        <f t="shared" si="184"/>
        <v/>
      </c>
      <c r="P674" s="366"/>
      <c r="Q674" s="395" t="str">
        <f t="shared" si="185"/>
        <v/>
      </c>
      <c r="R674" s="366"/>
      <c r="S674" s="396" t="str">
        <f t="shared" si="186"/>
        <v/>
      </c>
      <c r="T674" s="397">
        <f ca="1">SUMIF($N$8:S$9,"QUANT.",N674:S674)</f>
        <v>0</v>
      </c>
      <c r="U674" s="398">
        <f ca="1" t="shared" si="179"/>
        <v>0</v>
      </c>
      <c r="V674" s="399" t="str">
        <f ca="1" t="shared" si="181"/>
        <v/>
      </c>
      <c r="W674" s="400">
        <f ca="1" t="shared" si="187"/>
        <v>0</v>
      </c>
      <c r="X674" s="400" t="e">
        <f ca="1" t="shared" si="188"/>
        <v>#VALUE!</v>
      </c>
    </row>
    <row r="675" spans="1:24">
      <c r="A675" s="402"/>
      <c r="B675" s="403"/>
      <c r="C675" s="404" t="str">
        <f>IF($B675="","",IFERROR(VLOOKUP($B675,#REF!,2,0),IFERROR(VLOOKUP($B675,#REF!,2,0),"")))</f>
        <v/>
      </c>
      <c r="D675" s="405" t="str">
        <f>IF($B675="","",IFERROR(VLOOKUP($B675,#REF!,3,0),IFERROR(VLOOKUP($B675,#REF!,3,0),"")))</f>
        <v/>
      </c>
      <c r="E675" s="406"/>
      <c r="F675" s="407" t="str">
        <f>IF($B675="","",IFERROR(VLOOKUP($B675,#REF!,4,0),IFERROR(VLOOKUP($B675,#REF!,6,0),"")))</f>
        <v/>
      </c>
      <c r="G675" s="407" t="str">
        <f>IF($B675="","",IFERROR(VLOOKUP($B675,#REF!,5,0),IFERROR(VLOOKUP($B675,#REF!,7,0),"")))</f>
        <v/>
      </c>
      <c r="H675" s="407" t="str">
        <f t="shared" si="180"/>
        <v/>
      </c>
      <c r="I675" s="407" t="str">
        <f t="shared" si="182"/>
        <v/>
      </c>
      <c r="J675" s="407" t="str">
        <f t="shared" si="183"/>
        <v/>
      </c>
      <c r="K675" s="407" t="str">
        <f t="shared" si="178"/>
        <v/>
      </c>
      <c r="L675" s="407"/>
      <c r="N675" s="366"/>
      <c r="O675" s="367" t="str">
        <f t="shared" si="184"/>
        <v/>
      </c>
      <c r="P675" s="366"/>
      <c r="Q675" s="395" t="str">
        <f t="shared" si="185"/>
        <v/>
      </c>
      <c r="R675" s="366"/>
      <c r="S675" s="396" t="str">
        <f t="shared" si="186"/>
        <v/>
      </c>
      <c r="T675" s="397">
        <f ca="1">SUMIF($N$8:S$9,"QUANT.",N675:S675)</f>
        <v>0</v>
      </c>
      <c r="U675" s="398">
        <f ca="1" t="shared" si="179"/>
        <v>0</v>
      </c>
      <c r="V675" s="399" t="str">
        <f ca="1" t="shared" si="181"/>
        <v/>
      </c>
      <c r="W675" s="400">
        <f ca="1" t="shared" si="187"/>
        <v>0</v>
      </c>
      <c r="X675" s="400" t="e">
        <f ca="1" t="shared" si="188"/>
        <v>#VALUE!</v>
      </c>
    </row>
    <row r="676" spans="1:24">
      <c r="A676" s="402"/>
      <c r="B676" s="403"/>
      <c r="C676" s="404" t="str">
        <f>IF($B676="","",IFERROR(VLOOKUP($B676,#REF!,2,0),IFERROR(VLOOKUP($B676,#REF!,2,0),"")))</f>
        <v/>
      </c>
      <c r="D676" s="405" t="str">
        <f>IF($B676="","",IFERROR(VLOOKUP($B676,#REF!,3,0),IFERROR(VLOOKUP($B676,#REF!,3,0),"")))</f>
        <v/>
      </c>
      <c r="E676" s="406"/>
      <c r="F676" s="407" t="str">
        <f>IF($B676="","",IFERROR(VLOOKUP($B676,#REF!,4,0),IFERROR(VLOOKUP($B676,#REF!,6,0),"")))</f>
        <v/>
      </c>
      <c r="G676" s="407" t="str">
        <f>IF($B676="","",IFERROR(VLOOKUP($B676,#REF!,5,0),IFERROR(VLOOKUP($B676,#REF!,7,0),"")))</f>
        <v/>
      </c>
      <c r="H676" s="407" t="str">
        <f t="shared" si="180"/>
        <v/>
      </c>
      <c r="I676" s="407" t="str">
        <f t="shared" si="182"/>
        <v/>
      </c>
      <c r="J676" s="407" t="str">
        <f t="shared" si="183"/>
        <v/>
      </c>
      <c r="K676" s="407" t="str">
        <f t="shared" si="178"/>
        <v/>
      </c>
      <c r="L676" s="407"/>
      <c r="N676" s="366"/>
      <c r="O676" s="367" t="str">
        <f t="shared" si="184"/>
        <v/>
      </c>
      <c r="P676" s="366"/>
      <c r="Q676" s="395" t="str">
        <f t="shared" si="185"/>
        <v/>
      </c>
      <c r="R676" s="366"/>
      <c r="S676" s="396" t="str">
        <f t="shared" si="186"/>
        <v/>
      </c>
      <c r="T676" s="397">
        <f ca="1">SUMIF($N$8:S$9,"QUANT.",N676:S676)</f>
        <v>0</v>
      </c>
      <c r="U676" s="398">
        <f ca="1" t="shared" si="179"/>
        <v>0</v>
      </c>
      <c r="V676" s="399" t="str">
        <f ca="1" t="shared" si="181"/>
        <v/>
      </c>
      <c r="W676" s="400">
        <f ca="1" t="shared" si="187"/>
        <v>0</v>
      </c>
      <c r="X676" s="400" t="e">
        <f ca="1" t="shared" si="188"/>
        <v>#VALUE!</v>
      </c>
    </row>
    <row r="677" spans="1:24">
      <c r="A677" s="402"/>
      <c r="B677" s="403"/>
      <c r="C677" s="404" t="str">
        <f>IF($B677="","",IFERROR(VLOOKUP($B677,#REF!,2,0),IFERROR(VLOOKUP($B677,#REF!,2,0),"")))</f>
        <v/>
      </c>
      <c r="D677" s="405" t="str">
        <f>IF($B677="","",IFERROR(VLOOKUP($B677,#REF!,3,0),IFERROR(VLOOKUP($B677,#REF!,3,0),"")))</f>
        <v/>
      </c>
      <c r="E677" s="406"/>
      <c r="F677" s="407" t="str">
        <f>IF($B677="","",IFERROR(VLOOKUP($B677,#REF!,4,0),IFERROR(VLOOKUP($B677,#REF!,6,0),"")))</f>
        <v/>
      </c>
      <c r="G677" s="407" t="str">
        <f>IF($B677="","",IFERROR(VLOOKUP($B677,#REF!,5,0),IFERROR(VLOOKUP($B677,#REF!,7,0),"")))</f>
        <v/>
      </c>
      <c r="H677" s="407" t="str">
        <f t="shared" si="180"/>
        <v/>
      </c>
      <c r="I677" s="407" t="str">
        <f t="shared" si="182"/>
        <v/>
      </c>
      <c r="J677" s="407" t="str">
        <f t="shared" si="183"/>
        <v/>
      </c>
      <c r="K677" s="407" t="str">
        <f t="shared" si="178"/>
        <v/>
      </c>
      <c r="L677" s="407"/>
      <c r="N677" s="366"/>
      <c r="O677" s="367" t="str">
        <f t="shared" si="184"/>
        <v/>
      </c>
      <c r="P677" s="366"/>
      <c r="Q677" s="395" t="str">
        <f t="shared" si="185"/>
        <v/>
      </c>
      <c r="R677" s="366"/>
      <c r="S677" s="396" t="str">
        <f t="shared" si="186"/>
        <v/>
      </c>
      <c r="T677" s="397">
        <f ca="1">SUMIF($N$8:S$9,"QUANT.",N677:S677)</f>
        <v>0</v>
      </c>
      <c r="U677" s="398">
        <f ca="1" t="shared" si="179"/>
        <v>0</v>
      </c>
      <c r="V677" s="399" t="str">
        <f ca="1" t="shared" si="181"/>
        <v/>
      </c>
      <c r="W677" s="400">
        <f ca="1" t="shared" si="187"/>
        <v>0</v>
      </c>
      <c r="X677" s="400" t="e">
        <f ca="1" t="shared" si="188"/>
        <v>#VALUE!</v>
      </c>
    </row>
    <row r="678" spans="1:24">
      <c r="A678" s="402"/>
      <c r="B678" s="403"/>
      <c r="C678" s="404" t="str">
        <f>IF($B678="","",IFERROR(VLOOKUP($B678,#REF!,2,0),IFERROR(VLOOKUP($B678,#REF!,2,0),"")))</f>
        <v/>
      </c>
      <c r="D678" s="405" t="str">
        <f>IF($B678="","",IFERROR(VLOOKUP($B678,#REF!,3,0),IFERROR(VLOOKUP($B678,#REF!,3,0),"")))</f>
        <v/>
      </c>
      <c r="E678" s="406"/>
      <c r="F678" s="407" t="str">
        <f>IF($B678="","",IFERROR(VLOOKUP($B678,#REF!,4,0),IFERROR(VLOOKUP($B678,#REF!,6,0),"")))</f>
        <v/>
      </c>
      <c r="G678" s="407" t="str">
        <f>IF($B678="","",IFERROR(VLOOKUP($B678,#REF!,5,0),IFERROR(VLOOKUP($B678,#REF!,7,0),"")))</f>
        <v/>
      </c>
      <c r="H678" s="407" t="str">
        <f t="shared" si="180"/>
        <v/>
      </c>
      <c r="I678" s="407" t="str">
        <f t="shared" si="182"/>
        <v/>
      </c>
      <c r="J678" s="407" t="str">
        <f t="shared" si="183"/>
        <v/>
      </c>
      <c r="K678" s="407" t="str">
        <f t="shared" si="178"/>
        <v/>
      </c>
      <c r="L678" s="407"/>
      <c r="N678" s="366"/>
      <c r="O678" s="367" t="str">
        <f t="shared" si="184"/>
        <v/>
      </c>
      <c r="P678" s="366"/>
      <c r="Q678" s="395" t="str">
        <f t="shared" si="185"/>
        <v/>
      </c>
      <c r="R678" s="366"/>
      <c r="S678" s="396" t="str">
        <f t="shared" si="186"/>
        <v/>
      </c>
      <c r="T678" s="397">
        <f ca="1">SUMIF($N$8:S$9,"QUANT.",N678:S678)</f>
        <v>0</v>
      </c>
      <c r="U678" s="398">
        <f ca="1" t="shared" si="179"/>
        <v>0</v>
      </c>
      <c r="V678" s="399" t="str">
        <f ca="1" t="shared" si="181"/>
        <v/>
      </c>
      <c r="W678" s="400">
        <f ca="1" t="shared" si="187"/>
        <v>0</v>
      </c>
      <c r="X678" s="400" t="e">
        <f ca="1" t="shared" si="188"/>
        <v>#VALUE!</v>
      </c>
    </row>
    <row r="679" spans="1:24">
      <c r="A679" s="402"/>
      <c r="B679" s="403"/>
      <c r="C679" s="404" t="str">
        <f>IF($B679="","",IFERROR(VLOOKUP($B679,#REF!,2,0),IFERROR(VLOOKUP($B679,#REF!,2,0),"")))</f>
        <v/>
      </c>
      <c r="D679" s="405" t="str">
        <f>IF($B679="","",IFERROR(VLOOKUP($B679,#REF!,3,0),IFERROR(VLOOKUP($B679,#REF!,3,0),"")))</f>
        <v/>
      </c>
      <c r="E679" s="406"/>
      <c r="F679" s="407" t="str">
        <f>IF($B679="","",IFERROR(VLOOKUP($B679,#REF!,4,0),IFERROR(VLOOKUP($B679,#REF!,6,0),"")))</f>
        <v/>
      </c>
      <c r="G679" s="407" t="str">
        <f>IF($B679="","",IFERROR(VLOOKUP($B679,#REF!,5,0),IFERROR(VLOOKUP($B679,#REF!,7,0),"")))</f>
        <v/>
      </c>
      <c r="H679" s="407" t="str">
        <f t="shared" si="180"/>
        <v/>
      </c>
      <c r="I679" s="407" t="str">
        <f t="shared" si="182"/>
        <v/>
      </c>
      <c r="J679" s="407" t="str">
        <f t="shared" si="183"/>
        <v/>
      </c>
      <c r="K679" s="407" t="str">
        <f t="shared" si="178"/>
        <v/>
      </c>
      <c r="L679" s="407"/>
      <c r="N679" s="366"/>
      <c r="O679" s="367" t="str">
        <f t="shared" si="184"/>
        <v/>
      </c>
      <c r="P679" s="366"/>
      <c r="Q679" s="395" t="str">
        <f t="shared" si="185"/>
        <v/>
      </c>
      <c r="R679" s="366"/>
      <c r="S679" s="396" t="str">
        <f t="shared" si="186"/>
        <v/>
      </c>
      <c r="T679" s="397">
        <f ca="1">SUMIF($N$8:S$9,"QUANT.",N679:S679)</f>
        <v>0</v>
      </c>
      <c r="U679" s="398">
        <f ca="1" t="shared" si="179"/>
        <v>0</v>
      </c>
      <c r="V679" s="399" t="str">
        <f ca="1" t="shared" si="181"/>
        <v/>
      </c>
      <c r="W679" s="400">
        <f ca="1" t="shared" si="187"/>
        <v>0</v>
      </c>
      <c r="X679" s="400" t="e">
        <f ca="1" t="shared" si="188"/>
        <v>#VALUE!</v>
      </c>
    </row>
    <row r="680" spans="1:24">
      <c r="A680" s="402"/>
      <c r="B680" s="403"/>
      <c r="C680" s="404" t="str">
        <f>IF($B680="","",IFERROR(VLOOKUP($B680,#REF!,2,0),IFERROR(VLOOKUP($B680,#REF!,2,0),"")))</f>
        <v/>
      </c>
      <c r="D680" s="405" t="str">
        <f>IF($B680="","",IFERROR(VLOOKUP($B680,#REF!,3,0),IFERROR(VLOOKUP($B680,#REF!,3,0),"")))</f>
        <v/>
      </c>
      <c r="E680" s="406"/>
      <c r="F680" s="407" t="str">
        <f>IF($B680="","",IFERROR(VLOOKUP($B680,#REF!,4,0),IFERROR(VLOOKUP($B680,#REF!,6,0),"")))</f>
        <v/>
      </c>
      <c r="G680" s="407" t="str">
        <f>IF($B680="","",IFERROR(VLOOKUP($B680,#REF!,5,0),IFERROR(VLOOKUP($B680,#REF!,7,0),"")))</f>
        <v/>
      </c>
      <c r="H680" s="407" t="str">
        <f t="shared" si="180"/>
        <v/>
      </c>
      <c r="I680" s="407" t="str">
        <f t="shared" si="182"/>
        <v/>
      </c>
      <c r="J680" s="407" t="str">
        <f t="shared" si="183"/>
        <v/>
      </c>
      <c r="K680" s="407" t="str">
        <f t="shared" si="178"/>
        <v/>
      </c>
      <c r="L680" s="407"/>
      <c r="N680" s="366"/>
      <c r="O680" s="367" t="str">
        <f t="shared" si="184"/>
        <v/>
      </c>
      <c r="P680" s="366"/>
      <c r="Q680" s="395" t="str">
        <f t="shared" si="185"/>
        <v/>
      </c>
      <c r="R680" s="366"/>
      <c r="S680" s="396" t="str">
        <f t="shared" si="186"/>
        <v/>
      </c>
      <c r="T680" s="397">
        <f ca="1">SUMIF($N$8:S$9,"QUANT.",N680:S680)</f>
        <v>0</v>
      </c>
      <c r="U680" s="398">
        <f ca="1" t="shared" si="179"/>
        <v>0</v>
      </c>
      <c r="V680" s="399" t="str">
        <f ca="1" t="shared" si="181"/>
        <v/>
      </c>
      <c r="W680" s="400">
        <f ca="1" t="shared" si="187"/>
        <v>0</v>
      </c>
      <c r="X680" s="400" t="e">
        <f ca="1" t="shared" si="188"/>
        <v>#VALUE!</v>
      </c>
    </row>
    <row r="681" spans="1:24">
      <c r="A681" s="402"/>
      <c r="B681" s="403"/>
      <c r="C681" s="404" t="str">
        <f>IF($B681="","",IFERROR(VLOOKUP($B681,#REF!,2,0),IFERROR(VLOOKUP($B681,#REF!,2,0),"")))</f>
        <v/>
      </c>
      <c r="D681" s="405" t="str">
        <f>IF($B681="","",IFERROR(VLOOKUP($B681,#REF!,3,0),IFERROR(VLOOKUP($B681,#REF!,3,0),"")))</f>
        <v/>
      </c>
      <c r="E681" s="406"/>
      <c r="F681" s="407" t="str">
        <f>IF($B681="","",IFERROR(VLOOKUP($B681,#REF!,4,0),IFERROR(VLOOKUP($B681,#REF!,6,0),"")))</f>
        <v/>
      </c>
      <c r="G681" s="407" t="str">
        <f>IF($B681="","",IFERROR(VLOOKUP($B681,#REF!,5,0),IFERROR(VLOOKUP($B681,#REF!,7,0),"")))</f>
        <v/>
      </c>
      <c r="H681" s="407" t="str">
        <f t="shared" si="180"/>
        <v/>
      </c>
      <c r="I681" s="407" t="str">
        <f t="shared" si="182"/>
        <v/>
      </c>
      <c r="J681" s="407" t="str">
        <f t="shared" si="183"/>
        <v/>
      </c>
      <c r="K681" s="407" t="str">
        <f t="shared" si="178"/>
        <v/>
      </c>
      <c r="L681" s="407"/>
      <c r="N681" s="366"/>
      <c r="O681" s="367" t="str">
        <f t="shared" si="184"/>
        <v/>
      </c>
      <c r="P681" s="366"/>
      <c r="Q681" s="395" t="str">
        <f t="shared" si="185"/>
        <v/>
      </c>
      <c r="R681" s="366"/>
      <c r="S681" s="396" t="str">
        <f t="shared" si="186"/>
        <v/>
      </c>
      <c r="T681" s="397">
        <f ca="1">SUMIF($N$8:S$9,"QUANT.",N681:S681)</f>
        <v>0</v>
      </c>
      <c r="U681" s="398">
        <f ca="1" t="shared" si="179"/>
        <v>0</v>
      </c>
      <c r="V681" s="399" t="str">
        <f ca="1" t="shared" si="181"/>
        <v/>
      </c>
      <c r="W681" s="400">
        <f ca="1" t="shared" si="187"/>
        <v>0</v>
      </c>
      <c r="X681" s="400" t="e">
        <f ca="1" t="shared" si="188"/>
        <v>#VALUE!</v>
      </c>
    </row>
    <row r="682" spans="1:24">
      <c r="A682" s="402"/>
      <c r="B682" s="403"/>
      <c r="C682" s="404" t="str">
        <f>IF($B682="","",IFERROR(VLOOKUP($B682,#REF!,2,0),IFERROR(VLOOKUP($B682,#REF!,2,0),"")))</f>
        <v/>
      </c>
      <c r="D682" s="405" t="str">
        <f>IF($B682="","",IFERROR(VLOOKUP($B682,#REF!,3,0),IFERROR(VLOOKUP($B682,#REF!,3,0),"")))</f>
        <v/>
      </c>
      <c r="E682" s="406"/>
      <c r="F682" s="407" t="str">
        <f>IF($B682="","",IFERROR(VLOOKUP($B682,#REF!,4,0),IFERROR(VLOOKUP($B682,#REF!,6,0),"")))</f>
        <v/>
      </c>
      <c r="G682" s="407" t="str">
        <f>IF($B682="","",IFERROR(VLOOKUP($B682,#REF!,5,0),IFERROR(VLOOKUP($B682,#REF!,7,0),"")))</f>
        <v/>
      </c>
      <c r="H682" s="407" t="str">
        <f t="shared" si="180"/>
        <v/>
      </c>
      <c r="I682" s="407" t="str">
        <f t="shared" si="182"/>
        <v/>
      </c>
      <c r="J682" s="407" t="str">
        <f t="shared" si="183"/>
        <v/>
      </c>
      <c r="K682" s="407" t="str">
        <f t="shared" si="178"/>
        <v/>
      </c>
      <c r="L682" s="407"/>
      <c r="N682" s="366"/>
      <c r="O682" s="367" t="str">
        <f t="shared" si="184"/>
        <v/>
      </c>
      <c r="P682" s="366"/>
      <c r="Q682" s="395" t="str">
        <f t="shared" si="185"/>
        <v/>
      </c>
      <c r="R682" s="366"/>
      <c r="S682" s="396" t="str">
        <f t="shared" si="186"/>
        <v/>
      </c>
      <c r="T682" s="397">
        <f ca="1">SUMIF($N$8:S$9,"QUANT.",N682:S682)</f>
        <v>0</v>
      </c>
      <c r="U682" s="398">
        <f ca="1" t="shared" si="179"/>
        <v>0</v>
      </c>
      <c r="V682" s="399" t="str">
        <f ca="1" t="shared" si="181"/>
        <v/>
      </c>
      <c r="W682" s="400">
        <f ca="1" t="shared" si="187"/>
        <v>0</v>
      </c>
      <c r="X682" s="400" t="e">
        <f ca="1" t="shared" si="188"/>
        <v>#VALUE!</v>
      </c>
    </row>
    <row r="683" spans="1:24">
      <c r="A683" s="402"/>
      <c r="B683" s="403"/>
      <c r="C683" s="404" t="str">
        <f>IF($B683="","",IFERROR(VLOOKUP($B683,#REF!,2,0),IFERROR(VLOOKUP($B683,#REF!,2,0),"")))</f>
        <v/>
      </c>
      <c r="D683" s="405" t="str">
        <f>IF($B683="","",IFERROR(VLOOKUP($B683,#REF!,3,0),IFERROR(VLOOKUP($B683,#REF!,3,0),"")))</f>
        <v/>
      </c>
      <c r="E683" s="406"/>
      <c r="F683" s="407" t="str">
        <f>IF($B683="","",IFERROR(VLOOKUP($B683,#REF!,4,0),IFERROR(VLOOKUP($B683,#REF!,6,0),"")))</f>
        <v/>
      </c>
      <c r="G683" s="407" t="str">
        <f>IF($B683="","",IFERROR(VLOOKUP($B683,#REF!,5,0),IFERROR(VLOOKUP($B683,#REF!,7,0),"")))</f>
        <v/>
      </c>
      <c r="H683" s="407" t="str">
        <f t="shared" si="180"/>
        <v/>
      </c>
      <c r="I683" s="407" t="str">
        <f t="shared" si="182"/>
        <v/>
      </c>
      <c r="J683" s="407" t="str">
        <f t="shared" si="183"/>
        <v/>
      </c>
      <c r="K683" s="407" t="str">
        <f t="shared" si="178"/>
        <v/>
      </c>
      <c r="L683" s="407"/>
      <c r="N683" s="366"/>
      <c r="O683" s="367" t="str">
        <f t="shared" si="184"/>
        <v/>
      </c>
      <c r="P683" s="366"/>
      <c r="Q683" s="395" t="str">
        <f t="shared" si="185"/>
        <v/>
      </c>
      <c r="R683" s="366"/>
      <c r="S683" s="396" t="str">
        <f t="shared" si="186"/>
        <v/>
      </c>
      <c r="T683" s="397">
        <f ca="1">SUMIF($N$8:S$9,"QUANT.",N683:S683)</f>
        <v>0</v>
      </c>
      <c r="U683" s="398">
        <f ca="1" t="shared" si="179"/>
        <v>0</v>
      </c>
      <c r="V683" s="399" t="str">
        <f ca="1" t="shared" si="181"/>
        <v/>
      </c>
      <c r="W683" s="400">
        <f ca="1" t="shared" si="187"/>
        <v>0</v>
      </c>
      <c r="X683" s="400" t="e">
        <f ca="1" t="shared" si="188"/>
        <v>#VALUE!</v>
      </c>
    </row>
    <row r="684" spans="1:24">
      <c r="A684" s="402"/>
      <c r="B684" s="403"/>
      <c r="C684" s="404" t="str">
        <f>IF($B684="","",IFERROR(VLOOKUP($B684,#REF!,2,0),IFERROR(VLOOKUP($B684,#REF!,2,0),"")))</f>
        <v/>
      </c>
      <c r="D684" s="405" t="str">
        <f>IF($B684="","",IFERROR(VLOOKUP($B684,#REF!,3,0),IFERROR(VLOOKUP($B684,#REF!,3,0),"")))</f>
        <v/>
      </c>
      <c r="E684" s="406"/>
      <c r="F684" s="407" t="str">
        <f>IF($B684="","",IFERROR(VLOOKUP($B684,#REF!,4,0),IFERROR(VLOOKUP($B684,#REF!,6,0),"")))</f>
        <v/>
      </c>
      <c r="G684" s="407" t="str">
        <f>IF($B684="","",IFERROR(VLOOKUP($B684,#REF!,5,0),IFERROR(VLOOKUP($B684,#REF!,7,0),"")))</f>
        <v/>
      </c>
      <c r="H684" s="407" t="str">
        <f t="shared" si="180"/>
        <v/>
      </c>
      <c r="I684" s="407" t="str">
        <f t="shared" si="182"/>
        <v/>
      </c>
      <c r="J684" s="407" t="str">
        <f t="shared" si="183"/>
        <v/>
      </c>
      <c r="K684" s="407" t="str">
        <f t="shared" si="178"/>
        <v/>
      </c>
      <c r="L684" s="407"/>
      <c r="N684" s="366"/>
      <c r="O684" s="367" t="str">
        <f t="shared" si="184"/>
        <v/>
      </c>
      <c r="P684" s="366"/>
      <c r="Q684" s="395" t="str">
        <f t="shared" si="185"/>
        <v/>
      </c>
      <c r="R684" s="366"/>
      <c r="S684" s="396" t="str">
        <f t="shared" si="186"/>
        <v/>
      </c>
      <c r="T684" s="397">
        <f ca="1">SUMIF($N$8:S$9,"QUANT.",N684:S684)</f>
        <v>0</v>
      </c>
      <c r="U684" s="398">
        <f ca="1" t="shared" si="179"/>
        <v>0</v>
      </c>
      <c r="V684" s="399" t="str">
        <f ca="1" t="shared" si="181"/>
        <v/>
      </c>
      <c r="W684" s="400">
        <f ca="1" t="shared" si="187"/>
        <v>0</v>
      </c>
      <c r="X684" s="400" t="e">
        <f ca="1" t="shared" si="188"/>
        <v>#VALUE!</v>
      </c>
    </row>
    <row r="685" spans="1:24">
      <c r="A685" s="402"/>
      <c r="B685" s="403"/>
      <c r="C685" s="404" t="str">
        <f>IF($B685="","",IFERROR(VLOOKUP($B685,#REF!,2,0),IFERROR(VLOOKUP($B685,#REF!,2,0),"")))</f>
        <v/>
      </c>
      <c r="D685" s="405" t="str">
        <f>IF($B685="","",IFERROR(VLOOKUP($B685,#REF!,3,0),IFERROR(VLOOKUP($B685,#REF!,3,0),"")))</f>
        <v/>
      </c>
      <c r="E685" s="406"/>
      <c r="F685" s="407" t="str">
        <f>IF($B685="","",IFERROR(VLOOKUP($B685,#REF!,4,0),IFERROR(VLOOKUP($B685,#REF!,6,0),"")))</f>
        <v/>
      </c>
      <c r="G685" s="407" t="str">
        <f>IF($B685="","",IFERROR(VLOOKUP($B685,#REF!,5,0),IFERROR(VLOOKUP($B685,#REF!,7,0),"")))</f>
        <v/>
      </c>
      <c r="H685" s="407" t="str">
        <f t="shared" si="180"/>
        <v/>
      </c>
      <c r="I685" s="407" t="str">
        <f t="shared" si="182"/>
        <v/>
      </c>
      <c r="J685" s="407" t="str">
        <f t="shared" si="183"/>
        <v/>
      </c>
      <c r="K685" s="407" t="str">
        <f t="shared" si="178"/>
        <v/>
      </c>
      <c r="L685" s="407"/>
      <c r="N685" s="366"/>
      <c r="O685" s="367" t="str">
        <f t="shared" si="184"/>
        <v/>
      </c>
      <c r="P685" s="366"/>
      <c r="Q685" s="395" t="str">
        <f t="shared" si="185"/>
        <v/>
      </c>
      <c r="R685" s="366"/>
      <c r="S685" s="396" t="str">
        <f t="shared" si="186"/>
        <v/>
      </c>
      <c r="T685" s="397">
        <f ca="1">SUMIF($N$8:S$9,"QUANT.",N685:S685)</f>
        <v>0</v>
      </c>
      <c r="U685" s="398">
        <f ca="1" t="shared" si="179"/>
        <v>0</v>
      </c>
      <c r="V685" s="399" t="str">
        <f ca="1" t="shared" si="181"/>
        <v/>
      </c>
      <c r="W685" s="400">
        <f ca="1" t="shared" si="187"/>
        <v>0</v>
      </c>
      <c r="X685" s="400" t="e">
        <f ca="1" t="shared" si="188"/>
        <v>#VALUE!</v>
      </c>
    </row>
    <row r="686" spans="1:24">
      <c r="A686" s="402"/>
      <c r="B686" s="403"/>
      <c r="C686" s="404" t="str">
        <f>IF($B686="","",IFERROR(VLOOKUP($B686,#REF!,2,0),IFERROR(VLOOKUP($B686,#REF!,2,0),"")))</f>
        <v/>
      </c>
      <c r="D686" s="405" t="str">
        <f>IF($B686="","",IFERROR(VLOOKUP($B686,#REF!,3,0),IFERROR(VLOOKUP($B686,#REF!,3,0),"")))</f>
        <v/>
      </c>
      <c r="E686" s="406"/>
      <c r="F686" s="407" t="str">
        <f>IF($B686="","",IFERROR(VLOOKUP($B686,#REF!,4,0),IFERROR(VLOOKUP($B686,#REF!,6,0),"")))</f>
        <v/>
      </c>
      <c r="G686" s="407" t="str">
        <f>IF($B686="","",IFERROR(VLOOKUP($B686,#REF!,5,0),IFERROR(VLOOKUP($B686,#REF!,7,0),"")))</f>
        <v/>
      </c>
      <c r="H686" s="407" t="str">
        <f t="shared" si="180"/>
        <v/>
      </c>
      <c r="I686" s="407" t="str">
        <f t="shared" si="182"/>
        <v/>
      </c>
      <c r="J686" s="407" t="str">
        <f t="shared" si="183"/>
        <v/>
      </c>
      <c r="K686" s="407" t="str">
        <f t="shared" si="178"/>
        <v/>
      </c>
      <c r="L686" s="407"/>
      <c r="N686" s="366"/>
      <c r="O686" s="367" t="str">
        <f t="shared" si="184"/>
        <v/>
      </c>
      <c r="P686" s="366"/>
      <c r="Q686" s="395" t="str">
        <f t="shared" si="185"/>
        <v/>
      </c>
      <c r="R686" s="366"/>
      <c r="S686" s="396" t="str">
        <f t="shared" si="186"/>
        <v/>
      </c>
      <c r="T686" s="397">
        <f ca="1">SUMIF($N$8:S$9,"QUANT.",N686:S686)</f>
        <v>0</v>
      </c>
      <c r="U686" s="398">
        <f ca="1" t="shared" si="179"/>
        <v>0</v>
      </c>
      <c r="V686" s="399" t="str">
        <f ca="1" t="shared" si="181"/>
        <v/>
      </c>
      <c r="W686" s="400">
        <f ca="1" t="shared" si="187"/>
        <v>0</v>
      </c>
      <c r="X686" s="400" t="e">
        <f ca="1" t="shared" si="188"/>
        <v>#VALUE!</v>
      </c>
    </row>
    <row r="687" spans="1:24">
      <c r="A687" s="402"/>
      <c r="B687" s="403"/>
      <c r="C687" s="404" t="str">
        <f>IF($B687="","",IFERROR(VLOOKUP($B687,#REF!,2,0),IFERROR(VLOOKUP($B687,#REF!,2,0),"")))</f>
        <v/>
      </c>
      <c r="D687" s="405" t="str">
        <f>IF($B687="","",IFERROR(VLOOKUP($B687,#REF!,3,0),IFERROR(VLOOKUP($B687,#REF!,3,0),"")))</f>
        <v/>
      </c>
      <c r="E687" s="406"/>
      <c r="F687" s="407" t="str">
        <f>IF($B687="","",IFERROR(VLOOKUP($B687,#REF!,4,0),IFERROR(VLOOKUP($B687,#REF!,6,0),"")))</f>
        <v/>
      </c>
      <c r="G687" s="407" t="str">
        <f>IF($B687="","",IFERROR(VLOOKUP($B687,#REF!,5,0),IFERROR(VLOOKUP($B687,#REF!,7,0),"")))</f>
        <v/>
      </c>
      <c r="H687" s="407" t="str">
        <f t="shared" si="180"/>
        <v/>
      </c>
      <c r="I687" s="407" t="str">
        <f t="shared" si="182"/>
        <v/>
      </c>
      <c r="J687" s="407" t="str">
        <f t="shared" si="183"/>
        <v/>
      </c>
      <c r="K687" s="407" t="str">
        <f t="shared" si="178"/>
        <v/>
      </c>
      <c r="L687" s="407"/>
      <c r="N687" s="366"/>
      <c r="O687" s="367" t="str">
        <f t="shared" si="184"/>
        <v/>
      </c>
      <c r="P687" s="366"/>
      <c r="Q687" s="395" t="str">
        <f t="shared" si="185"/>
        <v/>
      </c>
      <c r="R687" s="366"/>
      <c r="S687" s="396" t="str">
        <f t="shared" si="186"/>
        <v/>
      </c>
      <c r="T687" s="397">
        <f ca="1">SUMIF($N$8:S$9,"QUANT.",N687:S687)</f>
        <v>0</v>
      </c>
      <c r="U687" s="398">
        <f ca="1" t="shared" si="179"/>
        <v>0</v>
      </c>
      <c r="V687" s="399" t="str">
        <f ca="1" t="shared" si="181"/>
        <v/>
      </c>
      <c r="W687" s="400">
        <f ca="1" t="shared" si="187"/>
        <v>0</v>
      </c>
      <c r="X687" s="400" t="e">
        <f ca="1" t="shared" si="188"/>
        <v>#VALUE!</v>
      </c>
    </row>
    <row r="688" spans="1:24">
      <c r="A688" s="402"/>
      <c r="B688" s="403"/>
      <c r="C688" s="404" t="str">
        <f>IF($B688="","",IFERROR(VLOOKUP($B688,#REF!,2,0),IFERROR(VLOOKUP($B688,#REF!,2,0),"")))</f>
        <v/>
      </c>
      <c r="D688" s="405" t="str">
        <f>IF($B688="","",IFERROR(VLOOKUP($B688,#REF!,3,0),IFERROR(VLOOKUP($B688,#REF!,3,0),"")))</f>
        <v/>
      </c>
      <c r="E688" s="406"/>
      <c r="F688" s="407" t="str">
        <f>IF($B688="","",IFERROR(VLOOKUP($B688,#REF!,4,0),IFERROR(VLOOKUP($B688,#REF!,6,0),"")))</f>
        <v/>
      </c>
      <c r="G688" s="407" t="str">
        <f>IF($B688="","",IFERROR(VLOOKUP($B688,#REF!,5,0),IFERROR(VLOOKUP($B688,#REF!,7,0),"")))</f>
        <v/>
      </c>
      <c r="H688" s="407" t="str">
        <f t="shared" si="180"/>
        <v/>
      </c>
      <c r="I688" s="407" t="str">
        <f t="shared" si="182"/>
        <v/>
      </c>
      <c r="J688" s="407" t="str">
        <f t="shared" si="183"/>
        <v/>
      </c>
      <c r="K688" s="407" t="str">
        <f t="shared" si="178"/>
        <v/>
      </c>
      <c r="L688" s="407"/>
      <c r="N688" s="366"/>
      <c r="O688" s="367" t="str">
        <f t="shared" si="184"/>
        <v/>
      </c>
      <c r="P688" s="366"/>
      <c r="Q688" s="395" t="str">
        <f t="shared" si="185"/>
        <v/>
      </c>
      <c r="R688" s="366"/>
      <c r="S688" s="396" t="str">
        <f t="shared" si="186"/>
        <v/>
      </c>
      <c r="T688" s="397">
        <f ca="1">SUMIF($N$8:S$9,"QUANT.",N688:S688)</f>
        <v>0</v>
      </c>
      <c r="U688" s="398">
        <f ca="1" t="shared" si="179"/>
        <v>0</v>
      </c>
      <c r="V688" s="399" t="str">
        <f ca="1" t="shared" si="181"/>
        <v/>
      </c>
      <c r="W688" s="400">
        <f ca="1" t="shared" si="187"/>
        <v>0</v>
      </c>
      <c r="X688" s="400" t="e">
        <f ca="1" t="shared" si="188"/>
        <v>#VALUE!</v>
      </c>
    </row>
    <row r="689" spans="1:24">
      <c r="A689" s="402"/>
      <c r="B689" s="403"/>
      <c r="C689" s="404" t="str">
        <f>IF($B689="","",IFERROR(VLOOKUP($B689,#REF!,2,0),IFERROR(VLOOKUP($B689,#REF!,2,0),"")))</f>
        <v/>
      </c>
      <c r="D689" s="405" t="str">
        <f>IF($B689="","",IFERROR(VLOOKUP($B689,#REF!,3,0),IFERROR(VLOOKUP($B689,#REF!,3,0),"")))</f>
        <v/>
      </c>
      <c r="E689" s="406"/>
      <c r="F689" s="407" t="str">
        <f>IF($B689="","",IFERROR(VLOOKUP($B689,#REF!,4,0),IFERROR(VLOOKUP($B689,#REF!,6,0),"")))</f>
        <v/>
      </c>
      <c r="G689" s="407" t="str">
        <f>IF($B689="","",IFERROR(VLOOKUP($B689,#REF!,5,0),IFERROR(VLOOKUP($B689,#REF!,7,0),"")))</f>
        <v/>
      </c>
      <c r="H689" s="407" t="str">
        <f t="shared" si="180"/>
        <v/>
      </c>
      <c r="I689" s="407" t="str">
        <f t="shared" si="182"/>
        <v/>
      </c>
      <c r="J689" s="407" t="str">
        <f t="shared" si="183"/>
        <v/>
      </c>
      <c r="K689" s="407" t="str">
        <f t="shared" si="178"/>
        <v/>
      </c>
      <c r="L689" s="407"/>
      <c r="N689" s="366"/>
      <c r="O689" s="367" t="str">
        <f t="shared" si="184"/>
        <v/>
      </c>
      <c r="P689" s="366"/>
      <c r="Q689" s="395" t="str">
        <f t="shared" si="185"/>
        <v/>
      </c>
      <c r="R689" s="366"/>
      <c r="S689" s="396" t="str">
        <f t="shared" si="186"/>
        <v/>
      </c>
      <c r="T689" s="397">
        <f ca="1">SUMIF($N$8:S$9,"QUANT.",N689:S689)</f>
        <v>0</v>
      </c>
      <c r="U689" s="398">
        <f ca="1" t="shared" si="179"/>
        <v>0</v>
      </c>
      <c r="V689" s="399" t="str">
        <f ca="1" t="shared" si="181"/>
        <v/>
      </c>
      <c r="W689" s="400">
        <f ca="1" t="shared" si="187"/>
        <v>0</v>
      </c>
      <c r="X689" s="400" t="e">
        <f ca="1" t="shared" si="188"/>
        <v>#VALUE!</v>
      </c>
    </row>
    <row r="690" spans="1:24">
      <c r="A690" s="402"/>
      <c r="B690" s="403"/>
      <c r="C690" s="404" t="str">
        <f>IF($B690="","",IFERROR(VLOOKUP($B690,#REF!,2,0),IFERROR(VLOOKUP($B690,#REF!,2,0),"")))</f>
        <v/>
      </c>
      <c r="D690" s="405" t="str">
        <f>IF($B690="","",IFERROR(VLOOKUP($B690,#REF!,3,0),IFERROR(VLOOKUP($B690,#REF!,3,0),"")))</f>
        <v/>
      </c>
      <c r="E690" s="406"/>
      <c r="F690" s="407" t="str">
        <f>IF($B690="","",IFERROR(VLOOKUP($B690,#REF!,4,0),IFERROR(VLOOKUP($B690,#REF!,6,0),"")))</f>
        <v/>
      </c>
      <c r="G690" s="407" t="str">
        <f>IF($B690="","",IFERROR(VLOOKUP($B690,#REF!,5,0),IFERROR(VLOOKUP($B690,#REF!,7,0),"")))</f>
        <v/>
      </c>
      <c r="H690" s="407" t="str">
        <f t="shared" si="180"/>
        <v/>
      </c>
      <c r="I690" s="407" t="str">
        <f t="shared" si="182"/>
        <v/>
      </c>
      <c r="J690" s="407" t="str">
        <f t="shared" si="183"/>
        <v/>
      </c>
      <c r="K690" s="407" t="str">
        <f t="shared" si="178"/>
        <v/>
      </c>
      <c r="L690" s="407"/>
      <c r="N690" s="366"/>
      <c r="O690" s="367" t="str">
        <f t="shared" si="184"/>
        <v/>
      </c>
      <c r="P690" s="366"/>
      <c r="Q690" s="395" t="str">
        <f t="shared" si="185"/>
        <v/>
      </c>
      <c r="R690" s="366"/>
      <c r="S690" s="396" t="str">
        <f t="shared" si="186"/>
        <v/>
      </c>
      <c r="T690" s="397">
        <f ca="1">SUMIF($N$8:S$9,"QUANT.",N690:S690)</f>
        <v>0</v>
      </c>
      <c r="U690" s="398">
        <f ca="1" t="shared" si="179"/>
        <v>0</v>
      </c>
      <c r="V690" s="399" t="str">
        <f ca="1" t="shared" si="181"/>
        <v/>
      </c>
      <c r="W690" s="400">
        <f ca="1" t="shared" si="187"/>
        <v>0</v>
      </c>
      <c r="X690" s="400" t="e">
        <f ca="1" t="shared" si="188"/>
        <v>#VALUE!</v>
      </c>
    </row>
    <row r="691" spans="1:24">
      <c r="A691" s="402"/>
      <c r="B691" s="403"/>
      <c r="C691" s="404" t="str">
        <f>IF($B691="","",IFERROR(VLOOKUP($B691,#REF!,2,0),IFERROR(VLOOKUP($B691,#REF!,2,0),"")))</f>
        <v/>
      </c>
      <c r="D691" s="405" t="str">
        <f>IF($B691="","",IFERROR(VLOOKUP($B691,#REF!,3,0),IFERROR(VLOOKUP($B691,#REF!,3,0),"")))</f>
        <v/>
      </c>
      <c r="E691" s="406"/>
      <c r="F691" s="407" t="str">
        <f>IF($B691="","",IFERROR(VLOOKUP($B691,#REF!,4,0),IFERROR(VLOOKUP($B691,#REF!,6,0),"")))</f>
        <v/>
      </c>
      <c r="G691" s="407" t="str">
        <f>IF($B691="","",IFERROR(VLOOKUP($B691,#REF!,5,0),IFERROR(VLOOKUP($B691,#REF!,7,0),"")))</f>
        <v/>
      </c>
      <c r="H691" s="407" t="str">
        <f t="shared" si="180"/>
        <v/>
      </c>
      <c r="I691" s="407" t="str">
        <f t="shared" si="182"/>
        <v/>
      </c>
      <c r="J691" s="407" t="str">
        <f t="shared" si="183"/>
        <v/>
      </c>
      <c r="K691" s="407" t="str">
        <f t="shared" si="178"/>
        <v/>
      </c>
      <c r="L691" s="407"/>
      <c r="N691" s="366"/>
      <c r="O691" s="367" t="str">
        <f t="shared" si="184"/>
        <v/>
      </c>
      <c r="P691" s="366"/>
      <c r="Q691" s="395" t="str">
        <f t="shared" si="185"/>
        <v/>
      </c>
      <c r="R691" s="366"/>
      <c r="S691" s="396" t="str">
        <f t="shared" si="186"/>
        <v/>
      </c>
      <c r="T691" s="397">
        <f ca="1">SUMIF($N$8:S$9,"QUANT.",N691:S691)</f>
        <v>0</v>
      </c>
      <c r="U691" s="398">
        <f ca="1" t="shared" si="179"/>
        <v>0</v>
      </c>
      <c r="V691" s="399" t="str">
        <f ca="1" t="shared" si="181"/>
        <v/>
      </c>
      <c r="W691" s="400">
        <f ca="1" t="shared" si="187"/>
        <v>0</v>
      </c>
      <c r="X691" s="400" t="e">
        <f ca="1" t="shared" si="188"/>
        <v>#VALUE!</v>
      </c>
    </row>
    <row r="692" spans="1:24">
      <c r="A692" s="402"/>
      <c r="B692" s="403"/>
      <c r="C692" s="404" t="str">
        <f>IF($B692="","",IFERROR(VLOOKUP($B692,#REF!,2,0),IFERROR(VLOOKUP($B692,#REF!,2,0),"")))</f>
        <v/>
      </c>
      <c r="D692" s="405" t="str">
        <f>IF($B692="","",IFERROR(VLOOKUP($B692,#REF!,3,0),IFERROR(VLOOKUP($B692,#REF!,3,0),"")))</f>
        <v/>
      </c>
      <c r="E692" s="406"/>
      <c r="F692" s="407" t="str">
        <f>IF($B692="","",IFERROR(VLOOKUP($B692,#REF!,4,0),IFERROR(VLOOKUP($B692,#REF!,6,0),"")))</f>
        <v/>
      </c>
      <c r="G692" s="407" t="str">
        <f>IF($B692="","",IFERROR(VLOOKUP($B692,#REF!,5,0),IFERROR(VLOOKUP($B692,#REF!,7,0),"")))</f>
        <v/>
      </c>
      <c r="H692" s="407" t="str">
        <f t="shared" si="180"/>
        <v/>
      </c>
      <c r="I692" s="407" t="str">
        <f t="shared" si="182"/>
        <v/>
      </c>
      <c r="J692" s="407" t="str">
        <f t="shared" si="183"/>
        <v/>
      </c>
      <c r="K692" s="407" t="str">
        <f t="shared" si="178"/>
        <v/>
      </c>
      <c r="L692" s="407"/>
      <c r="N692" s="366"/>
      <c r="O692" s="367" t="str">
        <f t="shared" si="184"/>
        <v/>
      </c>
      <c r="P692" s="366"/>
      <c r="Q692" s="395" t="str">
        <f t="shared" si="185"/>
        <v/>
      </c>
      <c r="R692" s="366"/>
      <c r="S692" s="396" t="str">
        <f t="shared" si="186"/>
        <v/>
      </c>
      <c r="T692" s="397">
        <f ca="1">SUMIF($N$8:S$9,"QUANT.",N692:S692)</f>
        <v>0</v>
      </c>
      <c r="U692" s="398">
        <f ca="1" t="shared" si="179"/>
        <v>0</v>
      </c>
      <c r="V692" s="399" t="str">
        <f ca="1" t="shared" si="181"/>
        <v/>
      </c>
      <c r="W692" s="400">
        <f ca="1" t="shared" si="187"/>
        <v>0</v>
      </c>
      <c r="X692" s="400" t="e">
        <f ca="1" t="shared" si="188"/>
        <v>#VALUE!</v>
      </c>
    </row>
    <row r="693" spans="1:24">
      <c r="A693" s="402"/>
      <c r="B693" s="403"/>
      <c r="C693" s="404" t="str">
        <f>IF($B693="","",IFERROR(VLOOKUP($B693,#REF!,2,0),IFERROR(VLOOKUP($B693,#REF!,2,0),"")))</f>
        <v/>
      </c>
      <c r="D693" s="405" t="str">
        <f>IF($B693="","",IFERROR(VLOOKUP($B693,#REF!,3,0),IFERROR(VLOOKUP($B693,#REF!,3,0),"")))</f>
        <v/>
      </c>
      <c r="E693" s="406"/>
      <c r="F693" s="407" t="str">
        <f>IF($B693="","",IFERROR(VLOOKUP($B693,#REF!,4,0),IFERROR(VLOOKUP($B693,#REF!,6,0),"")))</f>
        <v/>
      </c>
      <c r="G693" s="407" t="str">
        <f>IF($B693="","",IFERROR(VLOOKUP($B693,#REF!,5,0),IFERROR(VLOOKUP($B693,#REF!,7,0),"")))</f>
        <v/>
      </c>
      <c r="H693" s="407" t="str">
        <f t="shared" si="180"/>
        <v/>
      </c>
      <c r="I693" s="407" t="str">
        <f t="shared" si="182"/>
        <v/>
      </c>
      <c r="J693" s="407" t="str">
        <f t="shared" si="183"/>
        <v/>
      </c>
      <c r="K693" s="407" t="str">
        <f t="shared" si="178"/>
        <v/>
      </c>
      <c r="L693" s="407"/>
      <c r="N693" s="366"/>
      <c r="O693" s="367" t="str">
        <f t="shared" si="184"/>
        <v/>
      </c>
      <c r="P693" s="366"/>
      <c r="Q693" s="395" t="str">
        <f t="shared" si="185"/>
        <v/>
      </c>
      <c r="R693" s="366"/>
      <c r="S693" s="396" t="str">
        <f t="shared" si="186"/>
        <v/>
      </c>
      <c r="T693" s="397">
        <f ca="1">SUMIF($N$8:S$9,"QUANT.",N693:S693)</f>
        <v>0</v>
      </c>
      <c r="U693" s="398">
        <f ca="1" t="shared" si="179"/>
        <v>0</v>
      </c>
      <c r="V693" s="399" t="str">
        <f ca="1" t="shared" si="181"/>
        <v/>
      </c>
      <c r="W693" s="400">
        <f ca="1" t="shared" si="187"/>
        <v>0</v>
      </c>
      <c r="X693" s="400" t="e">
        <f ca="1" t="shared" si="188"/>
        <v>#VALUE!</v>
      </c>
    </row>
    <row r="694" spans="1:24">
      <c r="A694" s="402"/>
      <c r="B694" s="403"/>
      <c r="C694" s="404" t="str">
        <f>IF($B694="","",IFERROR(VLOOKUP($B694,#REF!,2,0),IFERROR(VLOOKUP($B694,#REF!,2,0),"")))</f>
        <v/>
      </c>
      <c r="D694" s="405" t="str">
        <f>IF($B694="","",IFERROR(VLOOKUP($B694,#REF!,3,0),IFERROR(VLOOKUP($B694,#REF!,3,0),"")))</f>
        <v/>
      </c>
      <c r="E694" s="406"/>
      <c r="F694" s="407" t="str">
        <f>IF($B694="","",IFERROR(VLOOKUP($B694,#REF!,4,0),IFERROR(VLOOKUP($B694,#REF!,6,0),"")))</f>
        <v/>
      </c>
      <c r="G694" s="407" t="str">
        <f>IF($B694="","",IFERROR(VLOOKUP($B694,#REF!,5,0),IFERROR(VLOOKUP($B694,#REF!,7,0),"")))</f>
        <v/>
      </c>
      <c r="H694" s="407" t="str">
        <f t="shared" si="180"/>
        <v/>
      </c>
      <c r="I694" s="407" t="str">
        <f t="shared" si="182"/>
        <v/>
      </c>
      <c r="J694" s="407" t="str">
        <f t="shared" si="183"/>
        <v/>
      </c>
      <c r="K694" s="407" t="str">
        <f t="shared" si="178"/>
        <v/>
      </c>
      <c r="L694" s="407"/>
      <c r="N694" s="366"/>
      <c r="O694" s="367" t="str">
        <f t="shared" si="184"/>
        <v/>
      </c>
      <c r="P694" s="366"/>
      <c r="Q694" s="395" t="str">
        <f t="shared" si="185"/>
        <v/>
      </c>
      <c r="R694" s="366"/>
      <c r="S694" s="396" t="str">
        <f t="shared" si="186"/>
        <v/>
      </c>
      <c r="T694" s="397">
        <f ca="1">SUMIF($N$8:S$9,"QUANT.",N694:S694)</f>
        <v>0</v>
      </c>
      <c r="U694" s="398">
        <f ca="1" t="shared" si="179"/>
        <v>0</v>
      </c>
      <c r="V694" s="399" t="str">
        <f ca="1" t="shared" si="181"/>
        <v/>
      </c>
      <c r="W694" s="400">
        <f ca="1" t="shared" si="187"/>
        <v>0</v>
      </c>
      <c r="X694" s="400" t="e">
        <f ca="1" t="shared" si="188"/>
        <v>#VALUE!</v>
      </c>
    </row>
    <row r="695" spans="1:24">
      <c r="A695" s="402"/>
      <c r="B695" s="403"/>
      <c r="C695" s="404" t="str">
        <f>IF($B695="","",IFERROR(VLOOKUP($B695,#REF!,2,0),IFERROR(VLOOKUP($B695,#REF!,2,0),"")))</f>
        <v/>
      </c>
      <c r="D695" s="405" t="str">
        <f>IF($B695="","",IFERROR(VLOOKUP($B695,#REF!,3,0),IFERROR(VLOOKUP($B695,#REF!,3,0),"")))</f>
        <v/>
      </c>
      <c r="E695" s="406"/>
      <c r="F695" s="407" t="str">
        <f>IF($B695="","",IFERROR(VLOOKUP($B695,#REF!,4,0),IFERROR(VLOOKUP($B695,#REF!,6,0),"")))</f>
        <v/>
      </c>
      <c r="G695" s="407" t="str">
        <f>IF($B695="","",IFERROR(VLOOKUP($B695,#REF!,5,0),IFERROR(VLOOKUP($B695,#REF!,7,0),"")))</f>
        <v/>
      </c>
      <c r="H695" s="407" t="str">
        <f t="shared" si="180"/>
        <v/>
      </c>
      <c r="I695" s="407" t="str">
        <f t="shared" si="182"/>
        <v/>
      </c>
      <c r="J695" s="407" t="str">
        <f t="shared" si="183"/>
        <v/>
      </c>
      <c r="K695" s="407" t="str">
        <f t="shared" si="178"/>
        <v/>
      </c>
      <c r="L695" s="407"/>
      <c r="N695" s="366"/>
      <c r="O695" s="367" t="str">
        <f t="shared" si="184"/>
        <v/>
      </c>
      <c r="P695" s="366"/>
      <c r="Q695" s="395" t="str">
        <f t="shared" si="185"/>
        <v/>
      </c>
      <c r="R695" s="366"/>
      <c r="S695" s="396" t="str">
        <f t="shared" si="186"/>
        <v/>
      </c>
      <c r="T695" s="397">
        <f ca="1">SUMIF($N$8:S$9,"QUANT.",N695:S695)</f>
        <v>0</v>
      </c>
      <c r="U695" s="398">
        <f ca="1" t="shared" si="179"/>
        <v>0</v>
      </c>
      <c r="V695" s="399" t="str">
        <f ca="1" t="shared" si="181"/>
        <v/>
      </c>
      <c r="W695" s="400">
        <f ca="1" t="shared" si="187"/>
        <v>0</v>
      </c>
      <c r="X695" s="400" t="e">
        <f ca="1" t="shared" si="188"/>
        <v>#VALUE!</v>
      </c>
    </row>
    <row r="696" spans="1:24">
      <c r="A696" s="402"/>
      <c r="B696" s="403"/>
      <c r="C696" s="404" t="str">
        <f>IF($B696="","",IFERROR(VLOOKUP($B696,#REF!,2,0),IFERROR(VLOOKUP($B696,#REF!,2,0),"")))</f>
        <v/>
      </c>
      <c r="D696" s="405" t="str">
        <f>IF($B696="","",IFERROR(VLOOKUP($B696,#REF!,3,0),IFERROR(VLOOKUP($B696,#REF!,3,0),"")))</f>
        <v/>
      </c>
      <c r="E696" s="406"/>
      <c r="F696" s="407" t="str">
        <f>IF($B696="","",IFERROR(VLOOKUP($B696,#REF!,4,0),IFERROR(VLOOKUP($B696,#REF!,6,0),"")))</f>
        <v/>
      </c>
      <c r="G696" s="407" t="str">
        <f>IF($B696="","",IFERROR(VLOOKUP($B696,#REF!,5,0),IFERROR(VLOOKUP($B696,#REF!,7,0),"")))</f>
        <v/>
      </c>
      <c r="H696" s="407" t="str">
        <f t="shared" si="180"/>
        <v/>
      </c>
      <c r="I696" s="407" t="str">
        <f t="shared" si="182"/>
        <v/>
      </c>
      <c r="J696" s="407" t="str">
        <f t="shared" si="183"/>
        <v/>
      </c>
      <c r="K696" s="407" t="str">
        <f t="shared" si="178"/>
        <v/>
      </c>
      <c r="L696" s="407"/>
      <c r="N696" s="366"/>
      <c r="O696" s="367" t="str">
        <f t="shared" si="184"/>
        <v/>
      </c>
      <c r="P696" s="366"/>
      <c r="Q696" s="395" t="str">
        <f t="shared" si="185"/>
        <v/>
      </c>
      <c r="R696" s="366"/>
      <c r="S696" s="396" t="str">
        <f t="shared" si="186"/>
        <v/>
      </c>
      <c r="T696" s="397">
        <f ca="1">SUMIF($N$8:S$9,"QUANT.",N696:S696)</f>
        <v>0</v>
      </c>
      <c r="U696" s="398">
        <f ca="1" t="shared" si="179"/>
        <v>0</v>
      </c>
      <c r="V696" s="399" t="str">
        <f ca="1" t="shared" si="181"/>
        <v/>
      </c>
      <c r="W696" s="400">
        <f ca="1" t="shared" si="187"/>
        <v>0</v>
      </c>
      <c r="X696" s="400" t="e">
        <f ca="1" t="shared" si="188"/>
        <v>#VALUE!</v>
      </c>
    </row>
    <row r="697" spans="1:24">
      <c r="A697" s="402"/>
      <c r="B697" s="403"/>
      <c r="C697" s="404" t="str">
        <f>IF($B697="","",IFERROR(VLOOKUP($B697,#REF!,2,0),IFERROR(VLOOKUP($B697,#REF!,2,0),"")))</f>
        <v/>
      </c>
      <c r="D697" s="405" t="str">
        <f>IF($B697="","",IFERROR(VLOOKUP($B697,#REF!,3,0),IFERROR(VLOOKUP($B697,#REF!,3,0),"")))</f>
        <v/>
      </c>
      <c r="E697" s="406"/>
      <c r="F697" s="407" t="str">
        <f>IF($B697="","",IFERROR(VLOOKUP($B697,#REF!,4,0),IFERROR(VLOOKUP($B697,#REF!,6,0),"")))</f>
        <v/>
      </c>
      <c r="G697" s="407" t="str">
        <f>IF($B697="","",IFERROR(VLOOKUP($B697,#REF!,5,0),IFERROR(VLOOKUP($B697,#REF!,7,0),"")))</f>
        <v/>
      </c>
      <c r="H697" s="407" t="str">
        <f t="shared" si="180"/>
        <v/>
      </c>
      <c r="I697" s="407" t="str">
        <f t="shared" si="182"/>
        <v/>
      </c>
      <c r="J697" s="407" t="str">
        <f t="shared" si="183"/>
        <v/>
      </c>
      <c r="K697" s="407" t="str">
        <f t="shared" si="178"/>
        <v/>
      </c>
      <c r="L697" s="407"/>
      <c r="N697" s="366"/>
      <c r="O697" s="367" t="str">
        <f t="shared" si="184"/>
        <v/>
      </c>
      <c r="P697" s="366"/>
      <c r="Q697" s="395" t="str">
        <f t="shared" si="185"/>
        <v/>
      </c>
      <c r="R697" s="366"/>
      <c r="S697" s="396" t="str">
        <f t="shared" si="186"/>
        <v/>
      </c>
      <c r="T697" s="397">
        <f ca="1">SUMIF($N$8:S$9,"QUANT.",N697:S697)</f>
        <v>0</v>
      </c>
      <c r="U697" s="398">
        <f ca="1" t="shared" si="179"/>
        <v>0</v>
      </c>
      <c r="V697" s="399" t="str">
        <f ca="1" t="shared" si="181"/>
        <v/>
      </c>
      <c r="W697" s="400">
        <f ca="1" t="shared" si="187"/>
        <v>0</v>
      </c>
      <c r="X697" s="400" t="e">
        <f ca="1" t="shared" si="188"/>
        <v>#VALUE!</v>
      </c>
    </row>
    <row r="698" spans="1:24">
      <c r="A698" s="402"/>
      <c r="B698" s="403"/>
      <c r="C698" s="404" t="str">
        <f>IF($B698="","",IFERROR(VLOOKUP($B698,#REF!,2,0),IFERROR(VLOOKUP($B698,#REF!,2,0),"")))</f>
        <v/>
      </c>
      <c r="D698" s="405" t="str">
        <f>IF($B698="","",IFERROR(VLOOKUP($B698,#REF!,3,0),IFERROR(VLOOKUP($B698,#REF!,3,0),"")))</f>
        <v/>
      </c>
      <c r="E698" s="406"/>
      <c r="F698" s="407" t="str">
        <f>IF($B698="","",IFERROR(VLOOKUP($B698,#REF!,4,0),IFERROR(VLOOKUP($B698,#REF!,6,0),"")))</f>
        <v/>
      </c>
      <c r="G698" s="407" t="str">
        <f>IF($B698="","",IFERROR(VLOOKUP($B698,#REF!,5,0),IFERROR(VLOOKUP($B698,#REF!,7,0),"")))</f>
        <v/>
      </c>
      <c r="H698" s="407" t="str">
        <f t="shared" si="180"/>
        <v/>
      </c>
      <c r="I698" s="407" t="str">
        <f t="shared" si="182"/>
        <v/>
      </c>
      <c r="J698" s="407" t="str">
        <f t="shared" si="183"/>
        <v/>
      </c>
      <c r="K698" s="407" t="str">
        <f t="shared" si="178"/>
        <v/>
      </c>
      <c r="L698" s="407"/>
      <c r="N698" s="366"/>
      <c r="O698" s="367" t="str">
        <f t="shared" si="184"/>
        <v/>
      </c>
      <c r="P698" s="366"/>
      <c r="Q698" s="395" t="str">
        <f t="shared" si="185"/>
        <v/>
      </c>
      <c r="R698" s="366"/>
      <c r="S698" s="396" t="str">
        <f t="shared" si="186"/>
        <v/>
      </c>
      <c r="T698" s="397">
        <f ca="1">SUMIF($N$8:S$9,"QUANT.",N698:S698)</f>
        <v>0</v>
      </c>
      <c r="U698" s="398">
        <f ca="1" t="shared" si="179"/>
        <v>0</v>
      </c>
      <c r="V698" s="399" t="str">
        <f ca="1" t="shared" si="181"/>
        <v/>
      </c>
      <c r="W698" s="400">
        <f ca="1" t="shared" si="187"/>
        <v>0</v>
      </c>
      <c r="X698" s="400" t="e">
        <f ca="1" t="shared" si="188"/>
        <v>#VALUE!</v>
      </c>
    </row>
    <row r="699" spans="1:24">
      <c r="A699" s="402"/>
      <c r="B699" s="403"/>
      <c r="C699" s="404" t="str">
        <f>IF($B699="","",IFERROR(VLOOKUP($B699,#REF!,2,0),IFERROR(VLOOKUP($B699,#REF!,2,0),"")))</f>
        <v/>
      </c>
      <c r="D699" s="405" t="str">
        <f>IF($B699="","",IFERROR(VLOOKUP($B699,#REF!,3,0),IFERROR(VLOOKUP($B699,#REF!,3,0),"")))</f>
        <v/>
      </c>
      <c r="E699" s="406"/>
      <c r="F699" s="407" t="str">
        <f>IF($B699="","",IFERROR(VLOOKUP($B699,#REF!,4,0),IFERROR(VLOOKUP($B699,#REF!,6,0),"")))</f>
        <v/>
      </c>
      <c r="G699" s="407" t="str">
        <f>IF($B699="","",IFERROR(VLOOKUP($B699,#REF!,5,0),IFERROR(VLOOKUP($B699,#REF!,7,0),"")))</f>
        <v/>
      </c>
      <c r="H699" s="407" t="str">
        <f t="shared" si="180"/>
        <v/>
      </c>
      <c r="I699" s="407" t="str">
        <f t="shared" si="182"/>
        <v/>
      </c>
      <c r="J699" s="407" t="str">
        <f t="shared" si="183"/>
        <v/>
      </c>
      <c r="K699" s="407" t="str">
        <f t="shared" si="178"/>
        <v/>
      </c>
      <c r="L699" s="407"/>
      <c r="N699" s="366"/>
      <c r="O699" s="367" t="str">
        <f t="shared" si="184"/>
        <v/>
      </c>
      <c r="P699" s="366"/>
      <c r="Q699" s="395" t="str">
        <f t="shared" si="185"/>
        <v/>
      </c>
      <c r="R699" s="366"/>
      <c r="S699" s="396" t="str">
        <f t="shared" si="186"/>
        <v/>
      </c>
      <c r="T699" s="397">
        <f ca="1">SUMIF($N$8:S$9,"QUANT.",N699:S699)</f>
        <v>0</v>
      </c>
      <c r="U699" s="398">
        <f ca="1" t="shared" si="179"/>
        <v>0</v>
      </c>
      <c r="V699" s="399" t="str">
        <f ca="1" t="shared" si="181"/>
        <v/>
      </c>
      <c r="W699" s="400">
        <f ca="1" t="shared" si="187"/>
        <v>0</v>
      </c>
      <c r="X699" s="400" t="e">
        <f ca="1" t="shared" si="188"/>
        <v>#VALUE!</v>
      </c>
    </row>
    <row r="700" spans="1:24">
      <c r="A700" s="402"/>
      <c r="B700" s="403"/>
      <c r="C700" s="404" t="str">
        <f>IF($B700="","",IFERROR(VLOOKUP($B700,#REF!,2,0),IFERROR(VLOOKUP($B700,#REF!,2,0),"")))</f>
        <v/>
      </c>
      <c r="D700" s="405" t="str">
        <f>IF($B700="","",IFERROR(VLOOKUP($B700,#REF!,3,0),IFERROR(VLOOKUP($B700,#REF!,3,0),"")))</f>
        <v/>
      </c>
      <c r="E700" s="406"/>
      <c r="F700" s="407" t="str">
        <f>IF($B700="","",IFERROR(VLOOKUP($B700,#REF!,4,0),IFERROR(VLOOKUP($B700,#REF!,6,0),"")))</f>
        <v/>
      </c>
      <c r="G700" s="407" t="str">
        <f>IF($B700="","",IFERROR(VLOOKUP($B700,#REF!,5,0),IFERROR(VLOOKUP($B700,#REF!,7,0),"")))</f>
        <v/>
      </c>
      <c r="H700" s="407" t="str">
        <f t="shared" si="180"/>
        <v/>
      </c>
      <c r="I700" s="407" t="str">
        <f t="shared" si="182"/>
        <v/>
      </c>
      <c r="J700" s="407" t="str">
        <f t="shared" si="183"/>
        <v/>
      </c>
      <c r="K700" s="407" t="str">
        <f t="shared" si="178"/>
        <v/>
      </c>
      <c r="L700" s="407"/>
      <c r="N700" s="366"/>
      <c r="O700" s="367" t="str">
        <f t="shared" si="184"/>
        <v/>
      </c>
      <c r="P700" s="366"/>
      <c r="Q700" s="395" t="str">
        <f t="shared" si="185"/>
        <v/>
      </c>
      <c r="R700" s="366"/>
      <c r="S700" s="396" t="str">
        <f t="shared" si="186"/>
        <v/>
      </c>
      <c r="T700" s="397">
        <f ca="1">SUMIF($N$8:S$9,"QUANT.",N700:S700)</f>
        <v>0</v>
      </c>
      <c r="U700" s="398">
        <f ca="1" t="shared" si="179"/>
        <v>0</v>
      </c>
      <c r="V700" s="399" t="str">
        <f ca="1" t="shared" si="181"/>
        <v/>
      </c>
      <c r="W700" s="400">
        <f ca="1" t="shared" si="187"/>
        <v>0</v>
      </c>
      <c r="X700" s="400" t="e">
        <f ca="1" t="shared" si="188"/>
        <v>#VALUE!</v>
      </c>
    </row>
    <row r="701" spans="1:24">
      <c r="A701" s="402"/>
      <c r="B701" s="403"/>
      <c r="C701" s="404" t="str">
        <f>IF($B701="","",IFERROR(VLOOKUP($B701,#REF!,2,0),IFERROR(VLOOKUP($B701,#REF!,2,0),"")))</f>
        <v/>
      </c>
      <c r="D701" s="405" t="str">
        <f>IF($B701="","",IFERROR(VLOOKUP($B701,#REF!,3,0),IFERROR(VLOOKUP($B701,#REF!,3,0),"")))</f>
        <v/>
      </c>
      <c r="E701" s="406"/>
      <c r="F701" s="407" t="str">
        <f>IF($B701="","",IFERROR(VLOOKUP($B701,#REF!,4,0),IFERROR(VLOOKUP($B701,#REF!,6,0),"")))</f>
        <v/>
      </c>
      <c r="G701" s="407" t="str">
        <f>IF($B701="","",IFERROR(VLOOKUP($B701,#REF!,5,0),IFERROR(VLOOKUP($B701,#REF!,7,0),"")))</f>
        <v/>
      </c>
      <c r="H701" s="407" t="str">
        <f t="shared" si="180"/>
        <v/>
      </c>
      <c r="I701" s="407" t="str">
        <f t="shared" si="182"/>
        <v/>
      </c>
      <c r="J701" s="407" t="str">
        <f t="shared" si="183"/>
        <v/>
      </c>
      <c r="K701" s="407" t="str">
        <f t="shared" si="178"/>
        <v/>
      </c>
      <c r="L701" s="407"/>
      <c r="N701" s="366"/>
      <c r="O701" s="367" t="str">
        <f t="shared" si="184"/>
        <v/>
      </c>
      <c r="P701" s="366"/>
      <c r="Q701" s="395" t="str">
        <f t="shared" si="185"/>
        <v/>
      </c>
      <c r="R701" s="366"/>
      <c r="S701" s="396" t="str">
        <f t="shared" si="186"/>
        <v/>
      </c>
      <c r="T701" s="397">
        <f ca="1">SUMIF($N$8:S$9,"QUANT.",N701:S701)</f>
        <v>0</v>
      </c>
      <c r="U701" s="398">
        <f ca="1" t="shared" si="179"/>
        <v>0</v>
      </c>
      <c r="V701" s="399" t="str">
        <f ca="1" t="shared" si="181"/>
        <v/>
      </c>
      <c r="W701" s="400">
        <f ca="1" t="shared" si="187"/>
        <v>0</v>
      </c>
      <c r="X701" s="400" t="e">
        <f ca="1" t="shared" si="188"/>
        <v>#VALUE!</v>
      </c>
    </row>
    <row r="702" spans="1:24">
      <c r="A702" s="402"/>
      <c r="B702" s="403"/>
      <c r="C702" s="404" t="str">
        <f>IF($B702="","",IFERROR(VLOOKUP($B702,#REF!,2,0),IFERROR(VLOOKUP($B702,#REF!,2,0),"")))</f>
        <v/>
      </c>
      <c r="D702" s="405" t="str">
        <f>IF($B702="","",IFERROR(VLOOKUP($B702,#REF!,3,0),IFERROR(VLOOKUP($B702,#REF!,3,0),"")))</f>
        <v/>
      </c>
      <c r="E702" s="406"/>
      <c r="F702" s="407" t="str">
        <f>IF($B702="","",IFERROR(VLOOKUP($B702,#REF!,4,0),IFERROR(VLOOKUP($B702,#REF!,6,0),"")))</f>
        <v/>
      </c>
      <c r="G702" s="407" t="str">
        <f>IF($B702="","",IFERROR(VLOOKUP($B702,#REF!,5,0),IFERROR(VLOOKUP($B702,#REF!,7,0),"")))</f>
        <v/>
      </c>
      <c r="H702" s="407" t="str">
        <f t="shared" si="180"/>
        <v/>
      </c>
      <c r="I702" s="407" t="str">
        <f t="shared" si="182"/>
        <v/>
      </c>
      <c r="J702" s="407" t="str">
        <f t="shared" si="183"/>
        <v/>
      </c>
      <c r="K702" s="407" t="str">
        <f t="shared" si="178"/>
        <v/>
      </c>
      <c r="L702" s="407"/>
      <c r="N702" s="366"/>
      <c r="O702" s="367" t="str">
        <f t="shared" si="184"/>
        <v/>
      </c>
      <c r="P702" s="366"/>
      <c r="Q702" s="395" t="str">
        <f t="shared" si="185"/>
        <v/>
      </c>
      <c r="R702" s="366"/>
      <c r="S702" s="396" t="str">
        <f t="shared" si="186"/>
        <v/>
      </c>
      <c r="T702" s="397">
        <f ca="1">SUMIF($N$8:S$9,"QUANT.",N702:S702)</f>
        <v>0</v>
      </c>
      <c r="U702" s="398">
        <f ca="1" t="shared" si="179"/>
        <v>0</v>
      </c>
      <c r="V702" s="399" t="str">
        <f ca="1" t="shared" si="181"/>
        <v/>
      </c>
      <c r="W702" s="400">
        <f ca="1" t="shared" si="187"/>
        <v>0</v>
      </c>
      <c r="X702" s="400" t="e">
        <f ca="1" t="shared" si="188"/>
        <v>#VALUE!</v>
      </c>
    </row>
    <row r="703" spans="1:24">
      <c r="A703" s="402"/>
      <c r="B703" s="403"/>
      <c r="C703" s="404" t="str">
        <f>IF($B703="","",IFERROR(VLOOKUP($B703,#REF!,2,0),IFERROR(VLOOKUP($B703,#REF!,2,0),"")))</f>
        <v/>
      </c>
      <c r="D703" s="405" t="str">
        <f>IF($B703="","",IFERROR(VLOOKUP($B703,#REF!,3,0),IFERROR(VLOOKUP($B703,#REF!,3,0),"")))</f>
        <v/>
      </c>
      <c r="E703" s="406"/>
      <c r="F703" s="407" t="str">
        <f>IF($B703="","",IFERROR(VLOOKUP($B703,#REF!,4,0),IFERROR(VLOOKUP($B703,#REF!,6,0),"")))</f>
        <v/>
      </c>
      <c r="G703" s="407" t="str">
        <f>IF($B703="","",IFERROR(VLOOKUP($B703,#REF!,5,0),IFERROR(VLOOKUP($B703,#REF!,7,0),"")))</f>
        <v/>
      </c>
      <c r="H703" s="407" t="str">
        <f t="shared" si="180"/>
        <v/>
      </c>
      <c r="I703" s="407" t="str">
        <f t="shared" si="182"/>
        <v/>
      </c>
      <c r="J703" s="407" t="str">
        <f t="shared" si="183"/>
        <v/>
      </c>
      <c r="K703" s="407" t="str">
        <f t="shared" si="178"/>
        <v/>
      </c>
      <c r="L703" s="407"/>
      <c r="N703" s="366"/>
      <c r="O703" s="367" t="str">
        <f t="shared" si="184"/>
        <v/>
      </c>
      <c r="P703" s="366"/>
      <c r="Q703" s="395" t="str">
        <f t="shared" si="185"/>
        <v/>
      </c>
      <c r="R703" s="366"/>
      <c r="S703" s="396" t="str">
        <f t="shared" si="186"/>
        <v/>
      </c>
      <c r="T703" s="397">
        <f ca="1">SUMIF($N$8:S$9,"QUANT.",N703:S703)</f>
        <v>0</v>
      </c>
      <c r="U703" s="398">
        <f ca="1" t="shared" si="179"/>
        <v>0</v>
      </c>
      <c r="V703" s="399" t="str">
        <f ca="1" t="shared" si="181"/>
        <v/>
      </c>
      <c r="W703" s="400">
        <f ca="1" t="shared" si="187"/>
        <v>0</v>
      </c>
      <c r="X703" s="400" t="e">
        <f ca="1" t="shared" si="188"/>
        <v>#VALUE!</v>
      </c>
    </row>
    <row r="704" spans="1:24">
      <c r="A704" s="402"/>
      <c r="B704" s="403"/>
      <c r="C704" s="404" t="str">
        <f>IF($B704="","",IFERROR(VLOOKUP($B704,#REF!,2,0),IFERROR(VLOOKUP($B704,#REF!,2,0),"")))</f>
        <v/>
      </c>
      <c r="D704" s="405" t="str">
        <f>IF($B704="","",IFERROR(VLOOKUP($B704,#REF!,3,0),IFERROR(VLOOKUP($B704,#REF!,3,0),"")))</f>
        <v/>
      </c>
      <c r="E704" s="406"/>
      <c r="F704" s="407" t="str">
        <f>IF($B704="","",IFERROR(VLOOKUP($B704,#REF!,4,0),IFERROR(VLOOKUP($B704,#REF!,6,0),"")))</f>
        <v/>
      </c>
      <c r="G704" s="407" t="str">
        <f>IF($B704="","",IFERROR(VLOOKUP($B704,#REF!,5,0),IFERROR(VLOOKUP($B704,#REF!,7,0),"")))</f>
        <v/>
      </c>
      <c r="H704" s="407" t="str">
        <f t="shared" si="180"/>
        <v/>
      </c>
      <c r="I704" s="407" t="str">
        <f t="shared" si="182"/>
        <v/>
      </c>
      <c r="J704" s="407" t="str">
        <f t="shared" si="183"/>
        <v/>
      </c>
      <c r="K704" s="407" t="str">
        <f t="shared" si="178"/>
        <v/>
      </c>
      <c r="L704" s="407"/>
      <c r="N704" s="366"/>
      <c r="O704" s="367" t="str">
        <f t="shared" si="184"/>
        <v/>
      </c>
      <c r="P704" s="366"/>
      <c r="Q704" s="395" t="str">
        <f t="shared" si="185"/>
        <v/>
      </c>
      <c r="R704" s="366"/>
      <c r="S704" s="396" t="str">
        <f t="shared" si="186"/>
        <v/>
      </c>
      <c r="T704" s="397">
        <f ca="1">SUMIF($N$8:S$9,"QUANT.",N704:S704)</f>
        <v>0</v>
      </c>
      <c r="U704" s="398">
        <f ca="1" t="shared" si="179"/>
        <v>0</v>
      </c>
      <c r="V704" s="399" t="str">
        <f ca="1" t="shared" si="181"/>
        <v/>
      </c>
      <c r="W704" s="400">
        <f ca="1" t="shared" si="187"/>
        <v>0</v>
      </c>
      <c r="X704" s="400" t="e">
        <f ca="1" t="shared" si="188"/>
        <v>#VALUE!</v>
      </c>
    </row>
    <row r="705" spans="1:24">
      <c r="A705" s="402"/>
      <c r="B705" s="403"/>
      <c r="C705" s="404" t="str">
        <f>IF($B705="","",IFERROR(VLOOKUP($B705,#REF!,2,0),IFERROR(VLOOKUP($B705,#REF!,2,0),"")))</f>
        <v/>
      </c>
      <c r="D705" s="405" t="str">
        <f>IF($B705="","",IFERROR(VLOOKUP($B705,#REF!,3,0),IFERROR(VLOOKUP($B705,#REF!,3,0),"")))</f>
        <v/>
      </c>
      <c r="E705" s="406"/>
      <c r="F705" s="407" t="str">
        <f>IF($B705="","",IFERROR(VLOOKUP($B705,#REF!,4,0),IFERROR(VLOOKUP($B705,#REF!,6,0),"")))</f>
        <v/>
      </c>
      <c r="G705" s="407" t="str">
        <f>IF($B705="","",IFERROR(VLOOKUP($B705,#REF!,5,0),IFERROR(VLOOKUP($B705,#REF!,7,0),"")))</f>
        <v/>
      </c>
      <c r="H705" s="407" t="str">
        <f t="shared" si="180"/>
        <v/>
      </c>
      <c r="I705" s="407" t="str">
        <f t="shared" si="182"/>
        <v/>
      </c>
      <c r="J705" s="407" t="str">
        <f t="shared" si="183"/>
        <v/>
      </c>
      <c r="K705" s="407" t="str">
        <f t="shared" si="178"/>
        <v/>
      </c>
      <c r="L705" s="407"/>
      <c r="N705" s="366"/>
      <c r="O705" s="367" t="str">
        <f t="shared" si="184"/>
        <v/>
      </c>
      <c r="P705" s="366"/>
      <c r="Q705" s="395" t="str">
        <f t="shared" si="185"/>
        <v/>
      </c>
      <c r="R705" s="366"/>
      <c r="S705" s="396" t="str">
        <f t="shared" si="186"/>
        <v/>
      </c>
      <c r="T705" s="397">
        <f ca="1">SUMIF($N$8:S$9,"QUANT.",N705:S705)</f>
        <v>0</v>
      </c>
      <c r="U705" s="398">
        <f ca="1" t="shared" si="179"/>
        <v>0</v>
      </c>
      <c r="V705" s="399" t="str">
        <f ca="1" t="shared" si="181"/>
        <v/>
      </c>
      <c r="W705" s="400">
        <f ca="1" t="shared" si="187"/>
        <v>0</v>
      </c>
      <c r="X705" s="400" t="e">
        <f ca="1" t="shared" si="188"/>
        <v>#VALUE!</v>
      </c>
    </row>
    <row r="706" spans="1:24">
      <c r="A706" s="402"/>
      <c r="B706" s="403"/>
      <c r="C706" s="404" t="str">
        <f>IF($B706="","",IFERROR(VLOOKUP($B706,#REF!,2,0),IFERROR(VLOOKUP($B706,#REF!,2,0),"")))</f>
        <v/>
      </c>
      <c r="D706" s="405" t="str">
        <f>IF($B706="","",IFERROR(VLOOKUP($B706,#REF!,3,0),IFERROR(VLOOKUP($B706,#REF!,3,0),"")))</f>
        <v/>
      </c>
      <c r="E706" s="406"/>
      <c r="F706" s="407" t="str">
        <f>IF($B706="","",IFERROR(VLOOKUP($B706,#REF!,4,0),IFERROR(VLOOKUP($B706,#REF!,6,0),"")))</f>
        <v/>
      </c>
      <c r="G706" s="407" t="str">
        <f>IF($B706="","",IFERROR(VLOOKUP($B706,#REF!,5,0),IFERROR(VLOOKUP($B706,#REF!,7,0),"")))</f>
        <v/>
      </c>
      <c r="H706" s="407" t="str">
        <f t="shared" si="180"/>
        <v/>
      </c>
      <c r="I706" s="407" t="str">
        <f t="shared" si="182"/>
        <v/>
      </c>
      <c r="J706" s="407" t="str">
        <f t="shared" si="183"/>
        <v/>
      </c>
      <c r="K706" s="407" t="str">
        <f t="shared" si="178"/>
        <v/>
      </c>
      <c r="L706" s="407"/>
      <c r="N706" s="366"/>
      <c r="O706" s="367" t="str">
        <f t="shared" si="184"/>
        <v/>
      </c>
      <c r="P706" s="366"/>
      <c r="Q706" s="395" t="str">
        <f t="shared" si="185"/>
        <v/>
      </c>
      <c r="R706" s="366"/>
      <c r="S706" s="396" t="str">
        <f t="shared" si="186"/>
        <v/>
      </c>
      <c r="T706" s="397">
        <f ca="1">SUMIF($N$8:S$9,"QUANT.",N706:S706)</f>
        <v>0</v>
      </c>
      <c r="U706" s="398">
        <f ca="1" t="shared" si="179"/>
        <v>0</v>
      </c>
      <c r="V706" s="399" t="str">
        <f ca="1" t="shared" si="181"/>
        <v/>
      </c>
      <c r="W706" s="400">
        <f ca="1" t="shared" si="187"/>
        <v>0</v>
      </c>
      <c r="X706" s="400" t="e">
        <f ca="1" t="shared" si="188"/>
        <v>#VALUE!</v>
      </c>
    </row>
    <row r="707" spans="1:24">
      <c r="A707" s="402"/>
      <c r="B707" s="403"/>
      <c r="C707" s="404" t="str">
        <f>IF($B707="","",IFERROR(VLOOKUP($B707,#REF!,2,0),IFERROR(VLOOKUP($B707,#REF!,2,0),"")))</f>
        <v/>
      </c>
      <c r="D707" s="405" t="str">
        <f>IF($B707="","",IFERROR(VLOOKUP($B707,#REF!,3,0),IFERROR(VLOOKUP($B707,#REF!,3,0),"")))</f>
        <v/>
      </c>
      <c r="E707" s="406"/>
      <c r="F707" s="407" t="str">
        <f>IF($B707="","",IFERROR(VLOOKUP($B707,#REF!,4,0),IFERROR(VLOOKUP($B707,#REF!,6,0),"")))</f>
        <v/>
      </c>
      <c r="G707" s="407" t="str">
        <f>IF($B707="","",IFERROR(VLOOKUP($B707,#REF!,5,0),IFERROR(VLOOKUP($B707,#REF!,7,0),"")))</f>
        <v/>
      </c>
      <c r="H707" s="407" t="str">
        <f t="shared" si="180"/>
        <v/>
      </c>
      <c r="I707" s="407" t="str">
        <f t="shared" si="182"/>
        <v/>
      </c>
      <c r="J707" s="407" t="str">
        <f t="shared" si="183"/>
        <v/>
      </c>
      <c r="K707" s="407" t="str">
        <f t="shared" si="178"/>
        <v/>
      </c>
      <c r="L707" s="407"/>
      <c r="N707" s="366"/>
      <c r="O707" s="367" t="str">
        <f t="shared" si="184"/>
        <v/>
      </c>
      <c r="P707" s="366"/>
      <c r="Q707" s="395" t="str">
        <f t="shared" si="185"/>
        <v/>
      </c>
      <c r="R707" s="366"/>
      <c r="S707" s="396" t="str">
        <f t="shared" si="186"/>
        <v/>
      </c>
      <c r="T707" s="397">
        <f ca="1">SUMIF($N$8:S$9,"QUANT.",N707:S707)</f>
        <v>0</v>
      </c>
      <c r="U707" s="398">
        <f ca="1" t="shared" si="179"/>
        <v>0</v>
      </c>
      <c r="V707" s="399" t="str">
        <f ca="1" t="shared" si="181"/>
        <v/>
      </c>
      <c r="W707" s="400">
        <f ca="1" t="shared" si="187"/>
        <v>0</v>
      </c>
      <c r="X707" s="400" t="e">
        <f ca="1" t="shared" si="188"/>
        <v>#VALUE!</v>
      </c>
    </row>
    <row r="708" spans="1:24">
      <c r="A708" s="402"/>
      <c r="B708" s="403"/>
      <c r="C708" s="404" t="str">
        <f>IF($B708="","",IFERROR(VLOOKUP($B708,#REF!,2,0),IFERROR(VLOOKUP($B708,#REF!,2,0),"")))</f>
        <v/>
      </c>
      <c r="D708" s="405" t="str">
        <f>IF($B708="","",IFERROR(VLOOKUP($B708,#REF!,3,0),IFERROR(VLOOKUP($B708,#REF!,3,0),"")))</f>
        <v/>
      </c>
      <c r="E708" s="406"/>
      <c r="F708" s="407" t="str">
        <f>IF($B708="","",IFERROR(VLOOKUP($B708,#REF!,4,0),IFERROR(VLOOKUP($B708,#REF!,6,0),"")))</f>
        <v/>
      </c>
      <c r="G708" s="407" t="str">
        <f>IF($B708="","",IFERROR(VLOOKUP($B708,#REF!,5,0),IFERROR(VLOOKUP($B708,#REF!,7,0),"")))</f>
        <v/>
      </c>
      <c r="H708" s="407" t="str">
        <f t="shared" si="180"/>
        <v/>
      </c>
      <c r="I708" s="407" t="str">
        <f t="shared" si="182"/>
        <v/>
      </c>
      <c r="J708" s="407" t="str">
        <f t="shared" si="183"/>
        <v/>
      </c>
      <c r="K708" s="407" t="str">
        <f t="shared" si="178"/>
        <v/>
      </c>
      <c r="L708" s="407"/>
      <c r="N708" s="366"/>
      <c r="O708" s="367" t="str">
        <f t="shared" si="184"/>
        <v/>
      </c>
      <c r="P708" s="366"/>
      <c r="Q708" s="395" t="str">
        <f t="shared" si="185"/>
        <v/>
      </c>
      <c r="R708" s="366"/>
      <c r="S708" s="396" t="str">
        <f t="shared" si="186"/>
        <v/>
      </c>
      <c r="T708" s="397">
        <f ca="1">SUMIF($N$8:S$9,"QUANT.",N708:S708)</f>
        <v>0</v>
      </c>
      <c r="U708" s="398">
        <f ca="1" t="shared" si="179"/>
        <v>0</v>
      </c>
      <c r="V708" s="399" t="str">
        <f ca="1" t="shared" si="181"/>
        <v/>
      </c>
      <c r="W708" s="400">
        <f ca="1" t="shared" si="187"/>
        <v>0</v>
      </c>
      <c r="X708" s="400" t="e">
        <f ca="1" t="shared" si="188"/>
        <v>#VALUE!</v>
      </c>
    </row>
    <row r="709" spans="1:24">
      <c r="A709" s="402"/>
      <c r="B709" s="403"/>
      <c r="C709" s="404" t="str">
        <f>IF($B709="","",IFERROR(VLOOKUP($B709,#REF!,2,0),IFERROR(VLOOKUP($B709,#REF!,2,0),"")))</f>
        <v/>
      </c>
      <c r="D709" s="405" t="str">
        <f>IF($B709="","",IFERROR(VLOOKUP($B709,#REF!,3,0),IFERROR(VLOOKUP($B709,#REF!,3,0),"")))</f>
        <v/>
      </c>
      <c r="E709" s="406"/>
      <c r="F709" s="407" t="str">
        <f>IF($B709="","",IFERROR(VLOOKUP($B709,#REF!,4,0),IFERROR(VLOOKUP($B709,#REF!,6,0),"")))</f>
        <v/>
      </c>
      <c r="G709" s="407" t="str">
        <f>IF($B709="","",IFERROR(VLOOKUP($B709,#REF!,5,0),IFERROR(VLOOKUP($B709,#REF!,7,0),"")))</f>
        <v/>
      </c>
      <c r="H709" s="407" t="str">
        <f t="shared" si="180"/>
        <v/>
      </c>
      <c r="I709" s="407" t="str">
        <f t="shared" si="182"/>
        <v/>
      </c>
      <c r="J709" s="407" t="str">
        <f t="shared" si="183"/>
        <v/>
      </c>
      <c r="K709" s="407" t="str">
        <f t="shared" si="178"/>
        <v/>
      </c>
      <c r="L709" s="407"/>
      <c r="N709" s="366"/>
      <c r="O709" s="367" t="str">
        <f t="shared" si="184"/>
        <v/>
      </c>
      <c r="P709" s="366"/>
      <c r="Q709" s="395" t="str">
        <f t="shared" si="185"/>
        <v/>
      </c>
      <c r="R709" s="366"/>
      <c r="S709" s="396" t="str">
        <f t="shared" si="186"/>
        <v/>
      </c>
      <c r="T709" s="397">
        <f ca="1">SUMIF($N$8:S$9,"QUANT.",N709:S709)</f>
        <v>0</v>
      </c>
      <c r="U709" s="398">
        <f ca="1" t="shared" si="179"/>
        <v>0</v>
      </c>
      <c r="V709" s="399" t="str">
        <f ca="1" t="shared" si="181"/>
        <v/>
      </c>
      <c r="W709" s="400">
        <f ca="1" t="shared" si="187"/>
        <v>0</v>
      </c>
      <c r="X709" s="400" t="e">
        <f ca="1" t="shared" si="188"/>
        <v>#VALUE!</v>
      </c>
    </row>
    <row r="710" spans="1:24">
      <c r="A710" s="402"/>
      <c r="B710" s="403"/>
      <c r="C710" s="404" t="str">
        <f>IF($B710="","",IFERROR(VLOOKUP($B710,#REF!,2,0),IFERROR(VLOOKUP($B710,#REF!,2,0),"")))</f>
        <v/>
      </c>
      <c r="D710" s="405" t="str">
        <f>IF($B710="","",IFERROR(VLOOKUP($B710,#REF!,3,0),IFERROR(VLOOKUP($B710,#REF!,3,0),"")))</f>
        <v/>
      </c>
      <c r="E710" s="406"/>
      <c r="F710" s="407" t="str">
        <f>IF($B710="","",IFERROR(VLOOKUP($B710,#REF!,4,0),IFERROR(VLOOKUP($B710,#REF!,6,0),"")))</f>
        <v/>
      </c>
      <c r="G710" s="407" t="str">
        <f>IF($B710="","",IFERROR(VLOOKUP($B710,#REF!,5,0),IFERROR(VLOOKUP($B710,#REF!,7,0),"")))</f>
        <v/>
      </c>
      <c r="H710" s="407" t="str">
        <f t="shared" si="180"/>
        <v/>
      </c>
      <c r="I710" s="407" t="str">
        <f t="shared" si="182"/>
        <v/>
      </c>
      <c r="J710" s="407" t="str">
        <f t="shared" si="183"/>
        <v/>
      </c>
      <c r="K710" s="407" t="str">
        <f t="shared" si="178"/>
        <v/>
      </c>
      <c r="L710" s="407"/>
      <c r="N710" s="366"/>
      <c r="O710" s="367" t="str">
        <f t="shared" si="184"/>
        <v/>
      </c>
      <c r="P710" s="366"/>
      <c r="Q710" s="395" t="str">
        <f t="shared" si="185"/>
        <v/>
      </c>
      <c r="R710" s="366"/>
      <c r="S710" s="396" t="str">
        <f t="shared" si="186"/>
        <v/>
      </c>
      <c r="T710" s="397">
        <f ca="1">SUMIF($N$8:S$9,"QUANT.",N710:S710)</f>
        <v>0</v>
      </c>
      <c r="U710" s="398">
        <f ca="1" t="shared" si="179"/>
        <v>0</v>
      </c>
      <c r="V710" s="399" t="str">
        <f ca="1" t="shared" si="181"/>
        <v/>
      </c>
      <c r="W710" s="400">
        <f ca="1" t="shared" si="187"/>
        <v>0</v>
      </c>
      <c r="X710" s="400" t="e">
        <f ca="1" t="shared" si="188"/>
        <v>#VALUE!</v>
      </c>
    </row>
    <row r="711" spans="1:24">
      <c r="A711" s="402"/>
      <c r="B711" s="403"/>
      <c r="C711" s="404" t="str">
        <f>IF($B711="","",IFERROR(VLOOKUP($B711,#REF!,2,0),IFERROR(VLOOKUP($B711,#REF!,2,0),"")))</f>
        <v/>
      </c>
      <c r="D711" s="405" t="str">
        <f>IF($B711="","",IFERROR(VLOOKUP($B711,#REF!,3,0),IFERROR(VLOOKUP($B711,#REF!,3,0),"")))</f>
        <v/>
      </c>
      <c r="E711" s="406"/>
      <c r="F711" s="407" t="str">
        <f>IF($B711="","",IFERROR(VLOOKUP($B711,#REF!,4,0),IFERROR(VLOOKUP($B711,#REF!,6,0),"")))</f>
        <v/>
      </c>
      <c r="G711" s="407" t="str">
        <f>IF($B711="","",IFERROR(VLOOKUP($B711,#REF!,5,0),IFERROR(VLOOKUP($B711,#REF!,7,0),"")))</f>
        <v/>
      </c>
      <c r="H711" s="407" t="str">
        <f t="shared" si="180"/>
        <v/>
      </c>
      <c r="I711" s="407" t="str">
        <f t="shared" si="182"/>
        <v/>
      </c>
      <c r="J711" s="407" t="str">
        <f t="shared" si="183"/>
        <v/>
      </c>
      <c r="K711" s="407" t="str">
        <f t="shared" si="178"/>
        <v/>
      </c>
      <c r="L711" s="407"/>
      <c r="N711" s="366"/>
      <c r="O711" s="367" t="str">
        <f t="shared" si="184"/>
        <v/>
      </c>
      <c r="P711" s="366"/>
      <c r="Q711" s="395" t="str">
        <f t="shared" si="185"/>
        <v/>
      </c>
      <c r="R711" s="366"/>
      <c r="S711" s="396" t="str">
        <f t="shared" si="186"/>
        <v/>
      </c>
      <c r="T711" s="397">
        <f ca="1">SUMIF($N$8:S$9,"QUANT.",N711:S711)</f>
        <v>0</v>
      </c>
      <c r="U711" s="398">
        <f ca="1" t="shared" si="179"/>
        <v>0</v>
      </c>
      <c r="V711" s="399" t="str">
        <f ca="1" t="shared" si="181"/>
        <v/>
      </c>
      <c r="W711" s="400">
        <f ca="1" t="shared" si="187"/>
        <v>0</v>
      </c>
      <c r="X711" s="400" t="e">
        <f ca="1" t="shared" si="188"/>
        <v>#VALUE!</v>
      </c>
    </row>
    <row r="712" spans="1:24">
      <c r="A712" s="402"/>
      <c r="B712" s="403"/>
      <c r="C712" s="404" t="str">
        <f>IF($B712="","",IFERROR(VLOOKUP($B712,#REF!,2,0),IFERROR(VLOOKUP($B712,#REF!,2,0),"")))</f>
        <v/>
      </c>
      <c r="D712" s="405" t="str">
        <f>IF($B712="","",IFERROR(VLOOKUP($B712,#REF!,3,0),IFERROR(VLOOKUP($B712,#REF!,3,0),"")))</f>
        <v/>
      </c>
      <c r="E712" s="406"/>
      <c r="F712" s="407" t="str">
        <f>IF($B712="","",IFERROR(VLOOKUP($B712,#REF!,4,0),IFERROR(VLOOKUP($B712,#REF!,6,0),"")))</f>
        <v/>
      </c>
      <c r="G712" s="407" t="str">
        <f>IF($B712="","",IFERROR(VLOOKUP($B712,#REF!,5,0),IFERROR(VLOOKUP($B712,#REF!,7,0),"")))</f>
        <v/>
      </c>
      <c r="H712" s="407" t="str">
        <f t="shared" si="180"/>
        <v/>
      </c>
      <c r="I712" s="407" t="str">
        <f t="shared" si="182"/>
        <v/>
      </c>
      <c r="J712" s="407" t="str">
        <f t="shared" si="183"/>
        <v/>
      </c>
      <c r="K712" s="407" t="str">
        <f t="shared" si="178"/>
        <v/>
      </c>
      <c r="L712" s="407"/>
      <c r="N712" s="366"/>
      <c r="O712" s="367" t="str">
        <f t="shared" si="184"/>
        <v/>
      </c>
      <c r="P712" s="366"/>
      <c r="Q712" s="395" t="str">
        <f t="shared" si="185"/>
        <v/>
      </c>
      <c r="R712" s="366"/>
      <c r="S712" s="396" t="str">
        <f t="shared" si="186"/>
        <v/>
      </c>
      <c r="T712" s="397">
        <f ca="1">SUMIF($N$8:S$9,"QUANT.",N712:S712)</f>
        <v>0</v>
      </c>
      <c r="U712" s="398">
        <f ca="1" t="shared" si="179"/>
        <v>0</v>
      </c>
      <c r="V712" s="399" t="str">
        <f ca="1" t="shared" si="181"/>
        <v/>
      </c>
      <c r="W712" s="400">
        <f ca="1" t="shared" si="187"/>
        <v>0</v>
      </c>
      <c r="X712" s="400" t="e">
        <f ca="1" t="shared" si="188"/>
        <v>#VALUE!</v>
      </c>
    </row>
    <row r="713" spans="1:24">
      <c r="A713" s="402"/>
      <c r="B713" s="403"/>
      <c r="C713" s="404" t="str">
        <f>IF($B713="","",IFERROR(VLOOKUP($B713,#REF!,2,0),IFERROR(VLOOKUP($B713,#REF!,2,0),"")))</f>
        <v/>
      </c>
      <c r="D713" s="405" t="str">
        <f>IF($B713="","",IFERROR(VLOOKUP($B713,#REF!,3,0),IFERROR(VLOOKUP($B713,#REF!,3,0),"")))</f>
        <v/>
      </c>
      <c r="E713" s="406"/>
      <c r="F713" s="407" t="str">
        <f>IF($B713="","",IFERROR(VLOOKUP($B713,#REF!,4,0),IFERROR(VLOOKUP($B713,#REF!,6,0),"")))</f>
        <v/>
      </c>
      <c r="G713" s="407" t="str">
        <f>IF($B713="","",IFERROR(VLOOKUP($B713,#REF!,5,0),IFERROR(VLOOKUP($B713,#REF!,7,0),"")))</f>
        <v/>
      </c>
      <c r="H713" s="407" t="str">
        <f t="shared" si="180"/>
        <v/>
      </c>
      <c r="I713" s="407" t="str">
        <f t="shared" si="182"/>
        <v/>
      </c>
      <c r="J713" s="407" t="str">
        <f t="shared" si="183"/>
        <v/>
      </c>
      <c r="K713" s="407" t="str">
        <f t="shared" si="178"/>
        <v/>
      </c>
      <c r="L713" s="407"/>
      <c r="N713" s="366"/>
      <c r="O713" s="367" t="str">
        <f t="shared" si="184"/>
        <v/>
      </c>
      <c r="P713" s="366"/>
      <c r="Q713" s="395" t="str">
        <f t="shared" si="185"/>
        <v/>
      </c>
      <c r="R713" s="366"/>
      <c r="S713" s="396" t="str">
        <f t="shared" si="186"/>
        <v/>
      </c>
      <c r="T713" s="397">
        <f ca="1">SUMIF($N$8:S$9,"QUANT.",N713:S713)</f>
        <v>0</v>
      </c>
      <c r="U713" s="398">
        <f ca="1" t="shared" si="179"/>
        <v>0</v>
      </c>
      <c r="V713" s="399" t="str">
        <f ca="1" t="shared" si="181"/>
        <v/>
      </c>
      <c r="W713" s="400">
        <f ca="1" t="shared" si="187"/>
        <v>0</v>
      </c>
      <c r="X713" s="400" t="e">
        <f ca="1" t="shared" si="188"/>
        <v>#VALUE!</v>
      </c>
    </row>
    <row r="714" spans="1:24">
      <c r="A714" s="402"/>
      <c r="B714" s="403"/>
      <c r="C714" s="404" t="str">
        <f>IF($B714="","",IFERROR(VLOOKUP($B714,#REF!,2,0),IFERROR(VLOOKUP($B714,#REF!,2,0),"")))</f>
        <v/>
      </c>
      <c r="D714" s="405" t="str">
        <f>IF($B714="","",IFERROR(VLOOKUP($B714,#REF!,3,0),IFERROR(VLOOKUP($B714,#REF!,3,0),"")))</f>
        <v/>
      </c>
      <c r="E714" s="406"/>
      <c r="F714" s="407" t="str">
        <f>IF($B714="","",IFERROR(VLOOKUP($B714,#REF!,4,0),IFERROR(VLOOKUP($B714,#REF!,6,0),"")))</f>
        <v/>
      </c>
      <c r="G714" s="407" t="str">
        <f>IF($B714="","",IFERROR(VLOOKUP($B714,#REF!,5,0),IFERROR(VLOOKUP($B714,#REF!,7,0),"")))</f>
        <v/>
      </c>
      <c r="H714" s="407" t="str">
        <f t="shared" si="180"/>
        <v/>
      </c>
      <c r="I714" s="407" t="str">
        <f t="shared" si="182"/>
        <v/>
      </c>
      <c r="J714" s="407" t="str">
        <f t="shared" si="183"/>
        <v/>
      </c>
      <c r="K714" s="407" t="str">
        <f t="shared" si="178"/>
        <v/>
      </c>
      <c r="L714" s="407"/>
      <c r="N714" s="366"/>
      <c r="O714" s="367" t="str">
        <f t="shared" si="184"/>
        <v/>
      </c>
      <c r="P714" s="366"/>
      <c r="Q714" s="395" t="str">
        <f t="shared" si="185"/>
        <v/>
      </c>
      <c r="R714" s="366"/>
      <c r="S714" s="396" t="str">
        <f t="shared" si="186"/>
        <v/>
      </c>
      <c r="T714" s="397">
        <f ca="1">SUMIF($N$8:S$9,"QUANT.",N714:S714)</f>
        <v>0</v>
      </c>
      <c r="U714" s="398">
        <f ca="1" t="shared" si="179"/>
        <v>0</v>
      </c>
      <c r="V714" s="399" t="str">
        <f ca="1" t="shared" si="181"/>
        <v/>
      </c>
      <c r="W714" s="400">
        <f ca="1" t="shared" si="187"/>
        <v>0</v>
      </c>
      <c r="X714" s="400" t="e">
        <f ca="1" t="shared" si="188"/>
        <v>#VALUE!</v>
      </c>
    </row>
    <row r="715" spans="1:24">
      <c r="A715" s="402"/>
      <c r="B715" s="403"/>
      <c r="C715" s="404" t="str">
        <f>IF($B715="","",IFERROR(VLOOKUP($B715,#REF!,2,0),IFERROR(VLOOKUP($B715,#REF!,2,0),"")))</f>
        <v/>
      </c>
      <c r="D715" s="405" t="str">
        <f>IF($B715="","",IFERROR(VLOOKUP($B715,#REF!,3,0),IFERROR(VLOOKUP($B715,#REF!,3,0),"")))</f>
        <v/>
      </c>
      <c r="E715" s="406"/>
      <c r="F715" s="407" t="str">
        <f>IF($B715="","",IFERROR(VLOOKUP($B715,#REF!,4,0),IFERROR(VLOOKUP($B715,#REF!,6,0),"")))</f>
        <v/>
      </c>
      <c r="G715" s="407" t="str">
        <f>IF($B715="","",IFERROR(VLOOKUP($B715,#REF!,5,0),IFERROR(VLOOKUP($B715,#REF!,7,0),"")))</f>
        <v/>
      </c>
      <c r="H715" s="407" t="str">
        <f t="shared" si="180"/>
        <v/>
      </c>
      <c r="I715" s="407" t="str">
        <f t="shared" si="182"/>
        <v/>
      </c>
      <c r="J715" s="407" t="str">
        <f t="shared" si="183"/>
        <v/>
      </c>
      <c r="K715" s="407" t="str">
        <f t="shared" si="178"/>
        <v/>
      </c>
      <c r="L715" s="407"/>
      <c r="N715" s="366"/>
      <c r="O715" s="367" t="str">
        <f t="shared" si="184"/>
        <v/>
      </c>
      <c r="P715" s="366"/>
      <c r="Q715" s="395" t="str">
        <f t="shared" si="185"/>
        <v/>
      </c>
      <c r="R715" s="366"/>
      <c r="S715" s="396" t="str">
        <f t="shared" si="186"/>
        <v/>
      </c>
      <c r="T715" s="397">
        <f ca="1">SUMIF($N$8:S$9,"QUANT.",N715:S715)</f>
        <v>0</v>
      </c>
      <c r="U715" s="398">
        <f ca="1" t="shared" si="179"/>
        <v>0</v>
      </c>
      <c r="V715" s="399" t="str">
        <f ca="1" t="shared" si="181"/>
        <v/>
      </c>
      <c r="W715" s="400">
        <f ca="1" t="shared" si="187"/>
        <v>0</v>
      </c>
      <c r="X715" s="400" t="e">
        <f ca="1" t="shared" si="188"/>
        <v>#VALUE!</v>
      </c>
    </row>
    <row r="716" spans="1:24">
      <c r="A716" s="402"/>
      <c r="B716" s="403"/>
      <c r="C716" s="404" t="str">
        <f>IF($B716="","",IFERROR(VLOOKUP($B716,#REF!,2,0),IFERROR(VLOOKUP($B716,#REF!,2,0),"")))</f>
        <v/>
      </c>
      <c r="D716" s="405" t="str">
        <f>IF($B716="","",IFERROR(VLOOKUP($B716,#REF!,3,0),IFERROR(VLOOKUP($B716,#REF!,3,0),"")))</f>
        <v/>
      </c>
      <c r="E716" s="406"/>
      <c r="F716" s="407" t="str">
        <f>IF($B716="","",IFERROR(VLOOKUP($B716,#REF!,4,0),IFERROR(VLOOKUP($B716,#REF!,6,0),"")))</f>
        <v/>
      </c>
      <c r="G716" s="407" t="str">
        <f>IF($B716="","",IFERROR(VLOOKUP($B716,#REF!,5,0),IFERROR(VLOOKUP($B716,#REF!,7,0),"")))</f>
        <v/>
      </c>
      <c r="H716" s="407" t="str">
        <f t="shared" si="180"/>
        <v/>
      </c>
      <c r="I716" s="407" t="str">
        <f t="shared" si="182"/>
        <v/>
      </c>
      <c r="J716" s="407" t="str">
        <f t="shared" si="183"/>
        <v/>
      </c>
      <c r="K716" s="407" t="str">
        <f t="shared" si="178"/>
        <v/>
      </c>
      <c r="L716" s="407"/>
      <c r="N716" s="366"/>
      <c r="O716" s="367" t="str">
        <f t="shared" si="184"/>
        <v/>
      </c>
      <c r="P716" s="366"/>
      <c r="Q716" s="395" t="str">
        <f t="shared" si="185"/>
        <v/>
      </c>
      <c r="R716" s="366"/>
      <c r="S716" s="396" t="str">
        <f t="shared" si="186"/>
        <v/>
      </c>
      <c r="T716" s="397">
        <f ca="1">SUMIF($N$8:S$9,"QUANT.",N716:S716)</f>
        <v>0</v>
      </c>
      <c r="U716" s="398">
        <f ca="1" t="shared" si="179"/>
        <v>0</v>
      </c>
      <c r="V716" s="399" t="str">
        <f ca="1" t="shared" si="181"/>
        <v/>
      </c>
      <c r="W716" s="400">
        <f ca="1" t="shared" si="187"/>
        <v>0</v>
      </c>
      <c r="X716" s="400" t="e">
        <f ca="1" t="shared" si="188"/>
        <v>#VALUE!</v>
      </c>
    </row>
    <row r="717" spans="1:24">
      <c r="A717" s="402"/>
      <c r="B717" s="403"/>
      <c r="C717" s="404" t="str">
        <f>IF($B717="","",IFERROR(VLOOKUP($B717,#REF!,2,0),IFERROR(VLOOKUP($B717,#REF!,2,0),"")))</f>
        <v/>
      </c>
      <c r="D717" s="405" t="str">
        <f>IF($B717="","",IFERROR(VLOOKUP($B717,#REF!,3,0),IFERROR(VLOOKUP($B717,#REF!,3,0),"")))</f>
        <v/>
      </c>
      <c r="E717" s="406"/>
      <c r="F717" s="407" t="str">
        <f>IF($B717="","",IFERROR(VLOOKUP($B717,#REF!,4,0),IFERROR(VLOOKUP($B717,#REF!,6,0),"")))</f>
        <v/>
      </c>
      <c r="G717" s="407" t="str">
        <f>IF($B717="","",IFERROR(VLOOKUP($B717,#REF!,5,0),IFERROR(VLOOKUP($B717,#REF!,7,0),"")))</f>
        <v/>
      </c>
      <c r="H717" s="407" t="str">
        <f t="shared" si="180"/>
        <v/>
      </c>
      <c r="I717" s="407" t="str">
        <f t="shared" si="182"/>
        <v/>
      </c>
      <c r="J717" s="407" t="str">
        <f t="shared" si="183"/>
        <v/>
      </c>
      <c r="K717" s="407" t="str">
        <f t="shared" si="178"/>
        <v/>
      </c>
      <c r="L717" s="407"/>
      <c r="N717" s="366"/>
      <c r="O717" s="367" t="str">
        <f t="shared" si="184"/>
        <v/>
      </c>
      <c r="P717" s="366"/>
      <c r="Q717" s="395" t="str">
        <f t="shared" si="185"/>
        <v/>
      </c>
      <c r="R717" s="366"/>
      <c r="S717" s="396" t="str">
        <f t="shared" si="186"/>
        <v/>
      </c>
      <c r="T717" s="397">
        <f ca="1">SUMIF($N$8:S$9,"QUANT.",N717:S717)</f>
        <v>0</v>
      </c>
      <c r="U717" s="398">
        <f ca="1" t="shared" si="179"/>
        <v>0</v>
      </c>
      <c r="V717" s="399" t="str">
        <f ca="1" t="shared" si="181"/>
        <v/>
      </c>
      <c r="W717" s="400">
        <f ca="1" t="shared" si="187"/>
        <v>0</v>
      </c>
      <c r="X717" s="400" t="e">
        <f ca="1" t="shared" si="188"/>
        <v>#VALUE!</v>
      </c>
    </row>
    <row r="718" spans="1:24">
      <c r="A718" s="402"/>
      <c r="B718" s="403"/>
      <c r="C718" s="404" t="str">
        <f>IF($B718="","",IFERROR(VLOOKUP($B718,#REF!,2,0),IFERROR(VLOOKUP($B718,#REF!,2,0),"")))</f>
        <v/>
      </c>
      <c r="D718" s="405" t="str">
        <f>IF($B718="","",IFERROR(VLOOKUP($B718,#REF!,3,0),IFERROR(VLOOKUP($B718,#REF!,3,0),"")))</f>
        <v/>
      </c>
      <c r="E718" s="406"/>
      <c r="F718" s="407" t="str">
        <f>IF($B718="","",IFERROR(VLOOKUP($B718,#REF!,4,0),IFERROR(VLOOKUP($B718,#REF!,6,0),"")))</f>
        <v/>
      </c>
      <c r="G718" s="407" t="str">
        <f>IF($B718="","",IFERROR(VLOOKUP($B718,#REF!,5,0),IFERROR(VLOOKUP($B718,#REF!,7,0),"")))</f>
        <v/>
      </c>
      <c r="H718" s="407" t="str">
        <f t="shared" si="180"/>
        <v/>
      </c>
      <c r="I718" s="407" t="str">
        <f t="shared" si="182"/>
        <v/>
      </c>
      <c r="J718" s="407" t="str">
        <f t="shared" si="183"/>
        <v/>
      </c>
      <c r="K718" s="407" t="str">
        <f t="shared" si="178"/>
        <v/>
      </c>
      <c r="L718" s="407"/>
      <c r="N718" s="366"/>
      <c r="O718" s="367" t="str">
        <f t="shared" si="184"/>
        <v/>
      </c>
      <c r="P718" s="366"/>
      <c r="Q718" s="395" t="str">
        <f t="shared" si="185"/>
        <v/>
      </c>
      <c r="R718" s="366"/>
      <c r="S718" s="396" t="str">
        <f t="shared" si="186"/>
        <v/>
      </c>
      <c r="T718" s="397">
        <f ca="1">SUMIF($N$8:S$9,"QUANT.",N718:S718)</f>
        <v>0</v>
      </c>
      <c r="U718" s="398">
        <f ca="1" t="shared" si="179"/>
        <v>0</v>
      </c>
      <c r="V718" s="399" t="str">
        <f ca="1" t="shared" si="181"/>
        <v/>
      </c>
      <c r="W718" s="400">
        <f ca="1" t="shared" si="187"/>
        <v>0</v>
      </c>
      <c r="X718" s="400" t="e">
        <f ca="1" t="shared" si="188"/>
        <v>#VALUE!</v>
      </c>
    </row>
    <row r="719" spans="1:24">
      <c r="A719" s="402"/>
      <c r="B719" s="403"/>
      <c r="C719" s="404" t="str">
        <f>IF($B719="","",IFERROR(VLOOKUP($B719,#REF!,2,0),IFERROR(VLOOKUP($B719,#REF!,2,0),"")))</f>
        <v/>
      </c>
      <c r="D719" s="405" t="str">
        <f>IF($B719="","",IFERROR(VLOOKUP($B719,#REF!,3,0),IFERROR(VLOOKUP($B719,#REF!,3,0),"")))</f>
        <v/>
      </c>
      <c r="E719" s="406"/>
      <c r="F719" s="407" t="str">
        <f>IF($B719="","",IFERROR(VLOOKUP($B719,#REF!,4,0),IFERROR(VLOOKUP($B719,#REF!,6,0),"")))</f>
        <v/>
      </c>
      <c r="G719" s="407" t="str">
        <f>IF($B719="","",IFERROR(VLOOKUP($B719,#REF!,5,0),IFERROR(VLOOKUP($B719,#REF!,7,0),"")))</f>
        <v/>
      </c>
      <c r="H719" s="407" t="str">
        <f t="shared" si="180"/>
        <v/>
      </c>
      <c r="I719" s="407" t="str">
        <f t="shared" si="182"/>
        <v/>
      </c>
      <c r="J719" s="407" t="str">
        <f t="shared" si="183"/>
        <v/>
      </c>
      <c r="K719" s="407" t="str">
        <f t="shared" si="178"/>
        <v/>
      </c>
      <c r="L719" s="407"/>
      <c r="N719" s="366"/>
      <c r="O719" s="367" t="str">
        <f t="shared" si="184"/>
        <v/>
      </c>
      <c r="P719" s="366"/>
      <c r="Q719" s="395" t="str">
        <f t="shared" si="185"/>
        <v/>
      </c>
      <c r="R719" s="366"/>
      <c r="S719" s="396" t="str">
        <f t="shared" si="186"/>
        <v/>
      </c>
      <c r="T719" s="397">
        <f ca="1">SUMIF($N$8:S$9,"QUANT.",N719:S719)</f>
        <v>0</v>
      </c>
      <c r="U719" s="398">
        <f ca="1" t="shared" si="179"/>
        <v>0</v>
      </c>
      <c r="V719" s="399" t="str">
        <f ca="1" t="shared" si="181"/>
        <v/>
      </c>
      <c r="W719" s="400">
        <f ca="1" t="shared" si="187"/>
        <v>0</v>
      </c>
      <c r="X719" s="400" t="e">
        <f ca="1" t="shared" si="188"/>
        <v>#VALUE!</v>
      </c>
    </row>
    <row r="720" spans="1:24">
      <c r="A720" s="402"/>
      <c r="B720" s="403"/>
      <c r="C720" s="404" t="str">
        <f>IF($B720="","",IFERROR(VLOOKUP($B720,#REF!,2,0),IFERROR(VLOOKUP($B720,#REF!,2,0),"")))</f>
        <v/>
      </c>
      <c r="D720" s="405" t="str">
        <f>IF($B720="","",IFERROR(VLOOKUP($B720,#REF!,3,0),IFERROR(VLOOKUP($B720,#REF!,3,0),"")))</f>
        <v/>
      </c>
      <c r="E720" s="406"/>
      <c r="F720" s="407" t="str">
        <f>IF($B720="","",IFERROR(VLOOKUP($B720,#REF!,4,0),IFERROR(VLOOKUP($B720,#REF!,6,0),"")))</f>
        <v/>
      </c>
      <c r="G720" s="407" t="str">
        <f>IF($B720="","",IFERROR(VLOOKUP($B720,#REF!,5,0),IFERROR(VLOOKUP($B720,#REF!,7,0),"")))</f>
        <v/>
      </c>
      <c r="H720" s="407" t="str">
        <f t="shared" si="180"/>
        <v/>
      </c>
      <c r="I720" s="407" t="str">
        <f t="shared" si="182"/>
        <v/>
      </c>
      <c r="J720" s="407" t="str">
        <f t="shared" si="183"/>
        <v/>
      </c>
      <c r="K720" s="407" t="str">
        <f t="shared" si="178"/>
        <v/>
      </c>
      <c r="L720" s="407"/>
      <c r="N720" s="366"/>
      <c r="O720" s="367" t="str">
        <f t="shared" si="184"/>
        <v/>
      </c>
      <c r="P720" s="366"/>
      <c r="Q720" s="395" t="str">
        <f t="shared" si="185"/>
        <v/>
      </c>
      <c r="R720" s="366"/>
      <c r="S720" s="396" t="str">
        <f t="shared" si="186"/>
        <v/>
      </c>
      <c r="T720" s="397">
        <f ca="1">SUMIF($N$8:S$9,"QUANT.",N720:S720)</f>
        <v>0</v>
      </c>
      <c r="U720" s="398">
        <f ca="1" t="shared" si="179"/>
        <v>0</v>
      </c>
      <c r="V720" s="399" t="str">
        <f ca="1" t="shared" si="181"/>
        <v/>
      </c>
      <c r="W720" s="400">
        <f ca="1" t="shared" si="187"/>
        <v>0</v>
      </c>
      <c r="X720" s="400" t="e">
        <f ca="1" t="shared" si="188"/>
        <v>#VALUE!</v>
      </c>
    </row>
    <row r="721" spans="1:24">
      <c r="A721" s="402"/>
      <c r="B721" s="403"/>
      <c r="C721" s="404" t="str">
        <f>IF($B721="","",IFERROR(VLOOKUP($B721,#REF!,2,0),IFERROR(VLOOKUP($B721,#REF!,2,0),"")))</f>
        <v/>
      </c>
      <c r="D721" s="405" t="str">
        <f>IF($B721="","",IFERROR(VLOOKUP($B721,#REF!,3,0),IFERROR(VLOOKUP($B721,#REF!,3,0),"")))</f>
        <v/>
      </c>
      <c r="E721" s="406"/>
      <c r="F721" s="407" t="str">
        <f>IF($B721="","",IFERROR(VLOOKUP($B721,#REF!,4,0),IFERROR(VLOOKUP($B721,#REF!,6,0),"")))</f>
        <v/>
      </c>
      <c r="G721" s="407" t="str">
        <f>IF($B721="","",IFERROR(VLOOKUP($B721,#REF!,5,0),IFERROR(VLOOKUP($B721,#REF!,7,0),"")))</f>
        <v/>
      </c>
      <c r="H721" s="407" t="str">
        <f t="shared" si="180"/>
        <v/>
      </c>
      <c r="I721" s="407" t="str">
        <f t="shared" si="182"/>
        <v/>
      </c>
      <c r="J721" s="407" t="str">
        <f t="shared" si="183"/>
        <v/>
      </c>
      <c r="K721" s="407" t="str">
        <f t="shared" si="178"/>
        <v/>
      </c>
      <c r="L721" s="407"/>
      <c r="N721" s="366"/>
      <c r="O721" s="367" t="str">
        <f t="shared" si="184"/>
        <v/>
      </c>
      <c r="P721" s="366"/>
      <c r="Q721" s="395" t="str">
        <f t="shared" si="185"/>
        <v/>
      </c>
      <c r="R721" s="366"/>
      <c r="S721" s="396" t="str">
        <f t="shared" si="186"/>
        <v/>
      </c>
      <c r="T721" s="397">
        <f ca="1">SUMIF($N$8:S$9,"QUANT.",N721:S721)</f>
        <v>0</v>
      </c>
      <c r="U721" s="398">
        <f ca="1" t="shared" si="179"/>
        <v>0</v>
      </c>
      <c r="V721" s="399" t="str">
        <f ca="1" t="shared" si="181"/>
        <v/>
      </c>
      <c r="W721" s="400">
        <f ca="1" t="shared" si="187"/>
        <v>0</v>
      </c>
      <c r="X721" s="400" t="e">
        <f ca="1" t="shared" si="188"/>
        <v>#VALUE!</v>
      </c>
    </row>
    <row r="722" spans="1:24">
      <c r="A722" s="402"/>
      <c r="B722" s="403"/>
      <c r="C722" s="404" t="str">
        <f>IF($B722="","",IFERROR(VLOOKUP($B722,#REF!,2,0),IFERROR(VLOOKUP($B722,#REF!,2,0),"")))</f>
        <v/>
      </c>
      <c r="D722" s="405" t="str">
        <f>IF($B722="","",IFERROR(VLOOKUP($B722,#REF!,3,0),IFERROR(VLOOKUP($B722,#REF!,3,0),"")))</f>
        <v/>
      </c>
      <c r="E722" s="406"/>
      <c r="F722" s="407" t="str">
        <f>IF($B722="","",IFERROR(VLOOKUP($B722,#REF!,4,0),IFERROR(VLOOKUP($B722,#REF!,6,0),"")))</f>
        <v/>
      </c>
      <c r="G722" s="407" t="str">
        <f>IF($B722="","",IFERROR(VLOOKUP($B722,#REF!,5,0),IFERROR(VLOOKUP($B722,#REF!,7,0),"")))</f>
        <v/>
      </c>
      <c r="H722" s="407" t="str">
        <f t="shared" si="180"/>
        <v/>
      </c>
      <c r="I722" s="407" t="str">
        <f t="shared" si="182"/>
        <v/>
      </c>
      <c r="J722" s="407" t="str">
        <f t="shared" si="183"/>
        <v/>
      </c>
      <c r="K722" s="407" t="str">
        <f t="shared" si="178"/>
        <v/>
      </c>
      <c r="L722" s="407"/>
      <c r="N722" s="366"/>
      <c r="O722" s="367" t="str">
        <f t="shared" si="184"/>
        <v/>
      </c>
      <c r="P722" s="366"/>
      <c r="Q722" s="395" t="str">
        <f t="shared" si="185"/>
        <v/>
      </c>
      <c r="R722" s="366"/>
      <c r="S722" s="396" t="str">
        <f t="shared" si="186"/>
        <v/>
      </c>
      <c r="T722" s="397">
        <f ca="1">SUMIF($N$8:S$9,"QUANT.",N722:S722)</f>
        <v>0</v>
      </c>
      <c r="U722" s="398">
        <f ca="1" t="shared" si="179"/>
        <v>0</v>
      </c>
      <c r="V722" s="399" t="str">
        <f ca="1" t="shared" si="181"/>
        <v/>
      </c>
      <c r="W722" s="400">
        <f ca="1" t="shared" si="187"/>
        <v>0</v>
      </c>
      <c r="X722" s="400" t="e">
        <f ca="1" t="shared" si="188"/>
        <v>#VALUE!</v>
      </c>
    </row>
    <row r="723" spans="1:24">
      <c r="A723" s="402"/>
      <c r="B723" s="403"/>
      <c r="C723" s="404" t="str">
        <f>IF($B723="","",IFERROR(VLOOKUP($B723,#REF!,2,0),IFERROR(VLOOKUP($B723,#REF!,2,0),"")))</f>
        <v/>
      </c>
      <c r="D723" s="405" t="str">
        <f>IF($B723="","",IFERROR(VLOOKUP($B723,#REF!,3,0),IFERROR(VLOOKUP($B723,#REF!,3,0),"")))</f>
        <v/>
      </c>
      <c r="E723" s="406"/>
      <c r="F723" s="407" t="str">
        <f>IF($B723="","",IFERROR(VLOOKUP($B723,#REF!,4,0),IFERROR(VLOOKUP($B723,#REF!,6,0),"")))</f>
        <v/>
      </c>
      <c r="G723" s="407" t="str">
        <f>IF($B723="","",IFERROR(VLOOKUP($B723,#REF!,5,0),IFERROR(VLOOKUP($B723,#REF!,7,0),"")))</f>
        <v/>
      </c>
      <c r="H723" s="407" t="str">
        <f t="shared" si="180"/>
        <v/>
      </c>
      <c r="I723" s="407" t="str">
        <f t="shared" si="182"/>
        <v/>
      </c>
      <c r="J723" s="407" t="str">
        <f t="shared" si="183"/>
        <v/>
      </c>
      <c r="K723" s="407" t="str">
        <f t="shared" si="178"/>
        <v/>
      </c>
      <c r="L723" s="407"/>
      <c r="N723" s="366"/>
      <c r="O723" s="367" t="str">
        <f t="shared" si="184"/>
        <v/>
      </c>
      <c r="P723" s="366"/>
      <c r="Q723" s="395" t="str">
        <f t="shared" si="185"/>
        <v/>
      </c>
      <c r="R723" s="366"/>
      <c r="S723" s="396" t="str">
        <f t="shared" si="186"/>
        <v/>
      </c>
      <c r="T723" s="397">
        <f ca="1">SUMIF($N$8:S$9,"QUANT.",N723:S723)</f>
        <v>0</v>
      </c>
      <c r="U723" s="398">
        <f ca="1" t="shared" si="179"/>
        <v>0</v>
      </c>
      <c r="V723" s="399" t="str">
        <f ca="1" t="shared" si="181"/>
        <v/>
      </c>
      <c r="W723" s="400">
        <f ca="1" t="shared" si="187"/>
        <v>0</v>
      </c>
      <c r="X723" s="400" t="e">
        <f ca="1" t="shared" si="188"/>
        <v>#VALUE!</v>
      </c>
    </row>
    <row r="724" spans="1:24">
      <c r="A724" s="402"/>
      <c r="B724" s="403"/>
      <c r="C724" s="404" t="str">
        <f>IF($B724="","",IFERROR(VLOOKUP($B724,#REF!,2,0),IFERROR(VLOOKUP($B724,#REF!,2,0),"")))</f>
        <v/>
      </c>
      <c r="D724" s="405" t="str">
        <f>IF($B724="","",IFERROR(VLOOKUP($B724,#REF!,3,0),IFERROR(VLOOKUP($B724,#REF!,3,0),"")))</f>
        <v/>
      </c>
      <c r="E724" s="406"/>
      <c r="F724" s="407" t="str">
        <f>IF($B724="","",IFERROR(VLOOKUP($B724,#REF!,4,0),IFERROR(VLOOKUP($B724,#REF!,6,0),"")))</f>
        <v/>
      </c>
      <c r="G724" s="407" t="str">
        <f>IF($B724="","",IFERROR(VLOOKUP($B724,#REF!,5,0),IFERROR(VLOOKUP($B724,#REF!,7,0),"")))</f>
        <v/>
      </c>
      <c r="H724" s="407" t="str">
        <f t="shared" si="180"/>
        <v/>
      </c>
      <c r="I724" s="407" t="str">
        <f t="shared" si="182"/>
        <v/>
      </c>
      <c r="J724" s="407" t="str">
        <f t="shared" si="183"/>
        <v/>
      </c>
      <c r="K724" s="407" t="str">
        <f t="shared" si="178"/>
        <v/>
      </c>
      <c r="L724" s="407"/>
      <c r="N724" s="366"/>
      <c r="O724" s="367" t="str">
        <f t="shared" si="184"/>
        <v/>
      </c>
      <c r="P724" s="366"/>
      <c r="Q724" s="395" t="str">
        <f t="shared" si="185"/>
        <v/>
      </c>
      <c r="R724" s="366"/>
      <c r="S724" s="396" t="str">
        <f t="shared" si="186"/>
        <v/>
      </c>
      <c r="T724" s="397">
        <f ca="1">SUMIF($N$8:S$9,"QUANT.",N724:S724)</f>
        <v>0</v>
      </c>
      <c r="U724" s="398">
        <f ca="1" t="shared" si="179"/>
        <v>0</v>
      </c>
      <c r="V724" s="399" t="str">
        <f ca="1" t="shared" si="181"/>
        <v/>
      </c>
      <c r="W724" s="400">
        <f ca="1" t="shared" si="187"/>
        <v>0</v>
      </c>
      <c r="X724" s="400" t="e">
        <f ca="1" t="shared" si="188"/>
        <v>#VALUE!</v>
      </c>
    </row>
    <row r="725" spans="1:24">
      <c r="A725" s="402"/>
      <c r="B725" s="403"/>
      <c r="C725" s="404" t="str">
        <f>IF($B725="","",IFERROR(VLOOKUP($B725,#REF!,2,0),IFERROR(VLOOKUP($B725,#REF!,2,0),"")))</f>
        <v/>
      </c>
      <c r="D725" s="405" t="str">
        <f>IF($B725="","",IFERROR(VLOOKUP($B725,#REF!,3,0),IFERROR(VLOOKUP($B725,#REF!,3,0),"")))</f>
        <v/>
      </c>
      <c r="E725" s="406"/>
      <c r="F725" s="407" t="str">
        <f>IF($B725="","",IFERROR(VLOOKUP($B725,#REF!,4,0),IFERROR(VLOOKUP($B725,#REF!,6,0),"")))</f>
        <v/>
      </c>
      <c r="G725" s="407" t="str">
        <f>IF($B725="","",IFERROR(VLOOKUP($B725,#REF!,5,0),IFERROR(VLOOKUP($B725,#REF!,7,0),"")))</f>
        <v/>
      </c>
      <c r="H725" s="407" t="str">
        <f t="shared" si="180"/>
        <v/>
      </c>
      <c r="I725" s="407" t="str">
        <f t="shared" si="182"/>
        <v/>
      </c>
      <c r="J725" s="407" t="str">
        <f t="shared" si="183"/>
        <v/>
      </c>
      <c r="K725" s="407" t="str">
        <f t="shared" si="178"/>
        <v/>
      </c>
      <c r="L725" s="407"/>
      <c r="N725" s="366"/>
      <c r="O725" s="367" t="str">
        <f t="shared" si="184"/>
        <v/>
      </c>
      <c r="P725" s="366"/>
      <c r="Q725" s="395" t="str">
        <f t="shared" si="185"/>
        <v/>
      </c>
      <c r="R725" s="366"/>
      <c r="S725" s="396" t="str">
        <f t="shared" si="186"/>
        <v/>
      </c>
      <c r="T725" s="397">
        <f ca="1">SUMIF($N$8:S$9,"QUANT.",N725:S725)</f>
        <v>0</v>
      </c>
      <c r="U725" s="398">
        <f ca="1" t="shared" si="179"/>
        <v>0</v>
      </c>
      <c r="V725" s="399" t="str">
        <f ca="1" t="shared" si="181"/>
        <v/>
      </c>
      <c r="W725" s="400">
        <f ca="1" t="shared" si="187"/>
        <v>0</v>
      </c>
      <c r="X725" s="400" t="e">
        <f ca="1" t="shared" si="188"/>
        <v>#VALUE!</v>
      </c>
    </row>
    <row r="726" spans="1:24">
      <c r="A726" s="402"/>
      <c r="B726" s="403"/>
      <c r="C726" s="404" t="str">
        <f>IF($B726="","",IFERROR(VLOOKUP($B726,#REF!,2,0),IFERROR(VLOOKUP($B726,#REF!,2,0),"")))</f>
        <v/>
      </c>
      <c r="D726" s="405" t="str">
        <f>IF($B726="","",IFERROR(VLOOKUP($B726,#REF!,3,0),IFERROR(VLOOKUP($B726,#REF!,3,0),"")))</f>
        <v/>
      </c>
      <c r="E726" s="406"/>
      <c r="F726" s="407" t="str">
        <f>IF($B726="","",IFERROR(VLOOKUP($B726,#REF!,4,0),IFERROR(VLOOKUP($B726,#REF!,6,0),"")))</f>
        <v/>
      </c>
      <c r="G726" s="407" t="str">
        <f>IF($B726="","",IFERROR(VLOOKUP($B726,#REF!,5,0),IFERROR(VLOOKUP($B726,#REF!,7,0),"")))</f>
        <v/>
      </c>
      <c r="H726" s="407" t="str">
        <f t="shared" si="180"/>
        <v/>
      </c>
      <c r="I726" s="407" t="str">
        <f t="shared" si="182"/>
        <v/>
      </c>
      <c r="J726" s="407" t="str">
        <f t="shared" si="183"/>
        <v/>
      </c>
      <c r="K726" s="407" t="str">
        <f t="shared" si="178"/>
        <v/>
      </c>
      <c r="L726" s="407"/>
      <c r="N726" s="366"/>
      <c r="O726" s="367" t="str">
        <f t="shared" si="184"/>
        <v/>
      </c>
      <c r="P726" s="366"/>
      <c r="Q726" s="395" t="str">
        <f t="shared" si="185"/>
        <v/>
      </c>
      <c r="R726" s="366"/>
      <c r="S726" s="396" t="str">
        <f t="shared" si="186"/>
        <v/>
      </c>
      <c r="T726" s="397">
        <f ca="1">SUMIF($N$8:S$9,"QUANT.",N726:S726)</f>
        <v>0</v>
      </c>
      <c r="U726" s="398">
        <f ca="1" t="shared" si="179"/>
        <v>0</v>
      </c>
      <c r="V726" s="399" t="str">
        <f ca="1" t="shared" si="181"/>
        <v/>
      </c>
      <c r="W726" s="400">
        <f ca="1" t="shared" si="187"/>
        <v>0</v>
      </c>
      <c r="X726" s="400" t="e">
        <f ca="1" t="shared" si="188"/>
        <v>#VALUE!</v>
      </c>
    </row>
    <row r="727" spans="1:24">
      <c r="A727" s="402"/>
      <c r="B727" s="403"/>
      <c r="C727" s="404" t="str">
        <f>IF($B727="","",IFERROR(VLOOKUP($B727,#REF!,2,0),IFERROR(VLOOKUP($B727,#REF!,2,0),"")))</f>
        <v/>
      </c>
      <c r="D727" s="405" t="str">
        <f>IF($B727="","",IFERROR(VLOOKUP($B727,#REF!,3,0),IFERROR(VLOOKUP($B727,#REF!,3,0),"")))</f>
        <v/>
      </c>
      <c r="E727" s="406"/>
      <c r="F727" s="407" t="str">
        <f>IF($B727="","",IFERROR(VLOOKUP($B727,#REF!,4,0),IFERROR(VLOOKUP($B727,#REF!,6,0),"")))</f>
        <v/>
      </c>
      <c r="G727" s="407" t="str">
        <f>IF($B727="","",IFERROR(VLOOKUP($B727,#REF!,5,0),IFERROR(VLOOKUP($B727,#REF!,7,0),"")))</f>
        <v/>
      </c>
      <c r="H727" s="407" t="str">
        <f t="shared" si="180"/>
        <v/>
      </c>
      <c r="I727" s="407" t="str">
        <f t="shared" si="182"/>
        <v/>
      </c>
      <c r="J727" s="407" t="str">
        <f t="shared" si="183"/>
        <v/>
      </c>
      <c r="K727" s="407" t="str">
        <f t="shared" si="178"/>
        <v/>
      </c>
      <c r="L727" s="407"/>
      <c r="N727" s="366"/>
      <c r="O727" s="367" t="str">
        <f t="shared" si="184"/>
        <v/>
      </c>
      <c r="P727" s="366"/>
      <c r="Q727" s="395" t="str">
        <f t="shared" si="185"/>
        <v/>
      </c>
      <c r="R727" s="366"/>
      <c r="S727" s="396" t="str">
        <f t="shared" si="186"/>
        <v/>
      </c>
      <c r="T727" s="397">
        <f ca="1">SUMIF($N$8:S$9,"QUANT.",N727:S727)</f>
        <v>0</v>
      </c>
      <c r="U727" s="398">
        <f ca="1" t="shared" si="179"/>
        <v>0</v>
      </c>
      <c r="V727" s="399" t="str">
        <f ca="1" t="shared" si="181"/>
        <v/>
      </c>
      <c r="W727" s="400">
        <f ca="1" t="shared" si="187"/>
        <v>0</v>
      </c>
      <c r="X727" s="400" t="e">
        <f ca="1" t="shared" si="188"/>
        <v>#VALUE!</v>
      </c>
    </row>
    <row r="728" spans="1:24">
      <c r="A728" s="402"/>
      <c r="B728" s="403"/>
      <c r="C728" s="404" t="str">
        <f>IF($B728="","",IFERROR(VLOOKUP($B728,#REF!,2,0),IFERROR(VLOOKUP($B728,#REF!,2,0),"")))</f>
        <v/>
      </c>
      <c r="D728" s="405" t="str">
        <f>IF($B728="","",IFERROR(VLOOKUP($B728,#REF!,3,0),IFERROR(VLOOKUP($B728,#REF!,3,0),"")))</f>
        <v/>
      </c>
      <c r="E728" s="406"/>
      <c r="F728" s="407" t="str">
        <f>IF($B728="","",IFERROR(VLOOKUP($B728,#REF!,4,0),IFERROR(VLOOKUP($B728,#REF!,6,0),"")))</f>
        <v/>
      </c>
      <c r="G728" s="407" t="str">
        <f>IF($B728="","",IFERROR(VLOOKUP($B728,#REF!,5,0),IFERROR(VLOOKUP($B728,#REF!,7,0),"")))</f>
        <v/>
      </c>
      <c r="H728" s="407" t="str">
        <f t="shared" si="180"/>
        <v/>
      </c>
      <c r="I728" s="407" t="str">
        <f t="shared" si="182"/>
        <v/>
      </c>
      <c r="J728" s="407" t="str">
        <f t="shared" si="183"/>
        <v/>
      </c>
      <c r="K728" s="407" t="str">
        <f t="shared" ref="K728:K791" si="189">IF(E728="","",TRUNC((I728+J728),2))</f>
        <v/>
      </c>
      <c r="L728" s="407"/>
      <c r="N728" s="366"/>
      <c r="O728" s="367" t="str">
        <f t="shared" si="184"/>
        <v/>
      </c>
      <c r="P728" s="366"/>
      <c r="Q728" s="395" t="str">
        <f t="shared" si="185"/>
        <v/>
      </c>
      <c r="R728" s="366"/>
      <c r="S728" s="396" t="str">
        <f t="shared" si="186"/>
        <v/>
      </c>
      <c r="T728" s="397">
        <f ca="1">SUMIF($N$8:S$9,"QUANT.",N728:S728)</f>
        <v>0</v>
      </c>
      <c r="U728" s="398">
        <f ca="1" t="shared" si="179"/>
        <v>0</v>
      </c>
      <c r="V728" s="399" t="str">
        <f ca="1" t="shared" si="181"/>
        <v/>
      </c>
      <c r="W728" s="400">
        <f ca="1" t="shared" si="187"/>
        <v>0</v>
      </c>
      <c r="X728" s="400" t="e">
        <f ca="1" t="shared" si="188"/>
        <v>#VALUE!</v>
      </c>
    </row>
    <row r="729" spans="1:24">
      <c r="A729" s="402"/>
      <c r="B729" s="403"/>
      <c r="C729" s="404" t="str">
        <f>IF($B729="","",IFERROR(VLOOKUP($B729,#REF!,2,0),IFERROR(VLOOKUP($B729,#REF!,2,0),"")))</f>
        <v/>
      </c>
      <c r="D729" s="405" t="str">
        <f>IF($B729="","",IFERROR(VLOOKUP($B729,#REF!,3,0),IFERROR(VLOOKUP($B729,#REF!,3,0),"")))</f>
        <v/>
      </c>
      <c r="E729" s="406"/>
      <c r="F729" s="407" t="str">
        <f>IF($B729="","",IFERROR(VLOOKUP($B729,#REF!,4,0),IFERROR(VLOOKUP($B729,#REF!,6,0),"")))</f>
        <v/>
      </c>
      <c r="G729" s="407" t="str">
        <f>IF($B729="","",IFERROR(VLOOKUP($B729,#REF!,5,0),IFERROR(VLOOKUP($B729,#REF!,7,0),"")))</f>
        <v/>
      </c>
      <c r="H729" s="407" t="str">
        <f t="shared" si="180"/>
        <v/>
      </c>
      <c r="I729" s="407" t="str">
        <f t="shared" si="182"/>
        <v/>
      </c>
      <c r="J729" s="407" t="str">
        <f t="shared" si="183"/>
        <v/>
      </c>
      <c r="K729" s="407" t="str">
        <f t="shared" si="189"/>
        <v/>
      </c>
      <c r="L729" s="407"/>
      <c r="N729" s="366"/>
      <c r="O729" s="367" t="str">
        <f t="shared" si="184"/>
        <v/>
      </c>
      <c r="P729" s="366"/>
      <c r="Q729" s="395" t="str">
        <f t="shared" si="185"/>
        <v/>
      </c>
      <c r="R729" s="366"/>
      <c r="S729" s="396" t="str">
        <f t="shared" si="186"/>
        <v/>
      </c>
      <c r="T729" s="397">
        <f ca="1">SUMIF($N$8:S$9,"QUANT.",N729:S729)</f>
        <v>0</v>
      </c>
      <c r="U729" s="398">
        <f ca="1" t="shared" si="179"/>
        <v>0</v>
      </c>
      <c r="V729" s="399" t="str">
        <f ca="1" t="shared" si="181"/>
        <v/>
      </c>
      <c r="W729" s="400">
        <f ca="1" t="shared" si="187"/>
        <v>0</v>
      </c>
      <c r="X729" s="400" t="e">
        <f ca="1" t="shared" si="188"/>
        <v>#VALUE!</v>
      </c>
    </row>
    <row r="730" spans="1:24">
      <c r="A730" s="402"/>
      <c r="B730" s="403"/>
      <c r="C730" s="404" t="str">
        <f>IF($B730="","",IFERROR(VLOOKUP($B730,#REF!,2,0),IFERROR(VLOOKUP($B730,#REF!,2,0),"")))</f>
        <v/>
      </c>
      <c r="D730" s="405" t="str">
        <f>IF($B730="","",IFERROR(VLOOKUP($B730,#REF!,3,0),IFERROR(VLOOKUP($B730,#REF!,3,0),"")))</f>
        <v/>
      </c>
      <c r="E730" s="406"/>
      <c r="F730" s="407" t="str">
        <f>IF($B730="","",IFERROR(VLOOKUP($B730,#REF!,4,0),IFERROR(VLOOKUP($B730,#REF!,6,0),"")))</f>
        <v/>
      </c>
      <c r="G730" s="407" t="str">
        <f>IF($B730="","",IFERROR(VLOOKUP($B730,#REF!,5,0),IFERROR(VLOOKUP($B730,#REF!,7,0),"")))</f>
        <v/>
      </c>
      <c r="H730" s="407" t="str">
        <f t="shared" si="180"/>
        <v/>
      </c>
      <c r="I730" s="407" t="str">
        <f t="shared" si="182"/>
        <v/>
      </c>
      <c r="J730" s="407" t="str">
        <f t="shared" si="183"/>
        <v/>
      </c>
      <c r="K730" s="407" t="str">
        <f t="shared" si="189"/>
        <v/>
      </c>
      <c r="L730" s="407"/>
      <c r="N730" s="366"/>
      <c r="O730" s="367" t="str">
        <f t="shared" si="184"/>
        <v/>
      </c>
      <c r="P730" s="366"/>
      <c r="Q730" s="395" t="str">
        <f t="shared" si="185"/>
        <v/>
      </c>
      <c r="R730" s="366"/>
      <c r="S730" s="396" t="str">
        <f t="shared" si="186"/>
        <v/>
      </c>
      <c r="T730" s="397">
        <f ca="1">SUMIF($N$8:S$9,"QUANT.",N730:S730)</f>
        <v>0</v>
      </c>
      <c r="U730" s="398">
        <f ca="1" t="shared" si="179"/>
        <v>0</v>
      </c>
      <c r="V730" s="399" t="str">
        <f ca="1" t="shared" si="181"/>
        <v/>
      </c>
      <c r="W730" s="400">
        <f ca="1" t="shared" si="187"/>
        <v>0</v>
      </c>
      <c r="X730" s="400" t="e">
        <f ca="1" t="shared" si="188"/>
        <v>#VALUE!</v>
      </c>
    </row>
    <row r="731" spans="1:24">
      <c r="A731" s="402"/>
      <c r="B731" s="403"/>
      <c r="C731" s="404" t="str">
        <f>IF($B731="","",IFERROR(VLOOKUP($B731,#REF!,2,0),IFERROR(VLOOKUP($B731,#REF!,2,0),"")))</f>
        <v/>
      </c>
      <c r="D731" s="405" t="str">
        <f>IF($B731="","",IFERROR(VLOOKUP($B731,#REF!,3,0),IFERROR(VLOOKUP($B731,#REF!,3,0),"")))</f>
        <v/>
      </c>
      <c r="E731" s="406"/>
      <c r="F731" s="407" t="str">
        <f>IF($B731="","",IFERROR(VLOOKUP($B731,#REF!,4,0),IFERROR(VLOOKUP($B731,#REF!,6,0),"")))</f>
        <v/>
      </c>
      <c r="G731" s="407" t="str">
        <f>IF($B731="","",IFERROR(VLOOKUP($B731,#REF!,5,0),IFERROR(VLOOKUP($B731,#REF!,7,0),"")))</f>
        <v/>
      </c>
      <c r="H731" s="407" t="str">
        <f t="shared" si="180"/>
        <v/>
      </c>
      <c r="I731" s="407" t="str">
        <f t="shared" si="182"/>
        <v/>
      </c>
      <c r="J731" s="407" t="str">
        <f t="shared" si="183"/>
        <v/>
      </c>
      <c r="K731" s="407" t="str">
        <f t="shared" si="189"/>
        <v/>
      </c>
      <c r="L731" s="407"/>
      <c r="N731" s="366"/>
      <c r="O731" s="367" t="str">
        <f t="shared" si="184"/>
        <v/>
      </c>
      <c r="P731" s="366"/>
      <c r="Q731" s="395" t="str">
        <f t="shared" si="185"/>
        <v/>
      </c>
      <c r="R731" s="366"/>
      <c r="S731" s="396" t="str">
        <f t="shared" si="186"/>
        <v/>
      </c>
      <c r="T731" s="397">
        <f ca="1">SUMIF($N$8:S$9,"QUANT.",N731:S731)</f>
        <v>0</v>
      </c>
      <c r="U731" s="398">
        <f ca="1" t="shared" ref="U731:U794" si="190">SUMIF($N$8:$S$9,"CUSTO",N731:S731)</f>
        <v>0</v>
      </c>
      <c r="V731" s="399" t="str">
        <f ca="1" t="shared" si="181"/>
        <v/>
      </c>
      <c r="W731" s="400">
        <f ca="1" t="shared" si="187"/>
        <v>0</v>
      </c>
      <c r="X731" s="400" t="e">
        <f ca="1" t="shared" si="188"/>
        <v>#VALUE!</v>
      </c>
    </row>
    <row r="732" spans="1:24">
      <c r="A732" s="402"/>
      <c r="B732" s="403"/>
      <c r="C732" s="404" t="str">
        <f>IF($B732="","",IFERROR(VLOOKUP($B732,#REF!,2,0),IFERROR(VLOOKUP($B732,#REF!,2,0),"")))</f>
        <v/>
      </c>
      <c r="D732" s="405" t="str">
        <f>IF($B732="","",IFERROR(VLOOKUP($B732,#REF!,3,0),IFERROR(VLOOKUP($B732,#REF!,3,0),"")))</f>
        <v/>
      </c>
      <c r="E732" s="406"/>
      <c r="F732" s="407" t="str">
        <f>IF($B732="","",IFERROR(VLOOKUP($B732,#REF!,4,0),IFERROR(VLOOKUP($B732,#REF!,6,0),"")))</f>
        <v/>
      </c>
      <c r="G732" s="407" t="str">
        <f>IF($B732="","",IFERROR(VLOOKUP($B732,#REF!,5,0),IFERROR(VLOOKUP($B732,#REF!,7,0),"")))</f>
        <v/>
      </c>
      <c r="H732" s="407" t="str">
        <f t="shared" ref="H732:H795" si="191">IF(E732="","",F732+G732)</f>
        <v/>
      </c>
      <c r="I732" s="407" t="str">
        <f t="shared" si="182"/>
        <v/>
      </c>
      <c r="J732" s="407" t="str">
        <f t="shared" si="183"/>
        <v/>
      </c>
      <c r="K732" s="407" t="str">
        <f t="shared" si="189"/>
        <v/>
      </c>
      <c r="L732" s="407"/>
      <c r="N732" s="366"/>
      <c r="O732" s="367" t="str">
        <f t="shared" si="184"/>
        <v/>
      </c>
      <c r="P732" s="366"/>
      <c r="Q732" s="395" t="str">
        <f t="shared" si="185"/>
        <v/>
      </c>
      <c r="R732" s="366"/>
      <c r="S732" s="396" t="str">
        <f t="shared" si="186"/>
        <v/>
      </c>
      <c r="T732" s="397">
        <f ca="1">SUMIF($N$8:S$9,"QUANT.",N732:S732)</f>
        <v>0</v>
      </c>
      <c r="U732" s="398">
        <f ca="1" t="shared" si="190"/>
        <v>0</v>
      </c>
      <c r="V732" s="399" t="str">
        <f ca="1" t="shared" ref="V732:V795" si="192">IF(B732&lt;&gt;"",IF(U732=0,"MEDIR",IF(K732-U732=0,"OK",IF(K732-U732&gt;0,"MEDIR","ALERTA!"))),"")</f>
        <v/>
      </c>
      <c r="W732" s="400">
        <f ca="1" t="shared" si="187"/>
        <v>0</v>
      </c>
      <c r="X732" s="400" t="e">
        <f ca="1" t="shared" si="188"/>
        <v>#VALUE!</v>
      </c>
    </row>
    <row r="733" spans="1:24">
      <c r="A733" s="402"/>
      <c r="B733" s="403"/>
      <c r="C733" s="404" t="str">
        <f>IF($B733="","",IFERROR(VLOOKUP($B733,#REF!,2,0),IFERROR(VLOOKUP($B733,#REF!,2,0),"")))</f>
        <v/>
      </c>
      <c r="D733" s="405" t="str">
        <f>IF($B733="","",IFERROR(VLOOKUP($B733,#REF!,3,0),IFERROR(VLOOKUP($B733,#REF!,3,0),"")))</f>
        <v/>
      </c>
      <c r="E733" s="406"/>
      <c r="F733" s="407" t="str">
        <f>IF($B733="","",IFERROR(VLOOKUP($B733,#REF!,4,0),IFERROR(VLOOKUP($B733,#REF!,6,0),"")))</f>
        <v/>
      </c>
      <c r="G733" s="407" t="str">
        <f>IF($B733="","",IFERROR(VLOOKUP($B733,#REF!,5,0),IFERROR(VLOOKUP($B733,#REF!,7,0),"")))</f>
        <v/>
      </c>
      <c r="H733" s="407" t="str">
        <f t="shared" si="191"/>
        <v/>
      </c>
      <c r="I733" s="407" t="str">
        <f t="shared" ref="I733:I796" si="193">IF(E733="","",TRUNC((E733*F733),2))</f>
        <v/>
      </c>
      <c r="J733" s="407" t="str">
        <f t="shared" ref="J733:J796" si="194">IF(E733="","",TRUNC((E733*G733),2))</f>
        <v/>
      </c>
      <c r="K733" s="407" t="str">
        <f t="shared" si="189"/>
        <v/>
      </c>
      <c r="L733" s="407"/>
      <c r="N733" s="366"/>
      <c r="O733" s="367" t="str">
        <f t="shared" ref="O733:O796" si="195">IF(OR(N733="",$K733=""),"",(N733/$E733)*$K733)</f>
        <v/>
      </c>
      <c r="P733" s="366"/>
      <c r="Q733" s="395" t="str">
        <f t="shared" ref="Q733:Q796" si="196">IF(OR(P733="",$K733=""),"",(P733/$E733)*$K733)</f>
        <v/>
      </c>
      <c r="R733" s="366"/>
      <c r="S733" s="396" t="str">
        <f t="shared" ref="S733:S796" si="197">IF(OR(R733="",$K733=""),"",(R733/$E733)*$K733)</f>
        <v/>
      </c>
      <c r="T733" s="397">
        <f ca="1">SUMIF($N$8:S$9,"QUANT.",N733:S733)</f>
        <v>0</v>
      </c>
      <c r="U733" s="398">
        <f ca="1" t="shared" si="190"/>
        <v>0</v>
      </c>
      <c r="V733" s="399" t="str">
        <f ca="1" t="shared" si="192"/>
        <v/>
      </c>
      <c r="W733" s="400">
        <f ca="1" t="shared" ref="W733:W796" si="198">IF(T733="",0,E733-T733)</f>
        <v>0</v>
      </c>
      <c r="X733" s="400" t="e">
        <f ca="1" t="shared" ref="X733:X796" si="199">IF(U733="",0,K733-U733)</f>
        <v>#VALUE!</v>
      </c>
    </row>
    <row r="734" spans="1:24">
      <c r="A734" s="402"/>
      <c r="B734" s="403"/>
      <c r="C734" s="404" t="str">
        <f>IF($B734="","",IFERROR(VLOOKUP($B734,#REF!,2,0),IFERROR(VLOOKUP($B734,#REF!,2,0),"")))</f>
        <v/>
      </c>
      <c r="D734" s="405" t="str">
        <f>IF($B734="","",IFERROR(VLOOKUP($B734,#REF!,3,0),IFERROR(VLOOKUP($B734,#REF!,3,0),"")))</f>
        <v/>
      </c>
      <c r="E734" s="406"/>
      <c r="F734" s="407" t="str">
        <f>IF($B734="","",IFERROR(VLOOKUP($B734,#REF!,4,0),IFERROR(VLOOKUP($B734,#REF!,6,0),"")))</f>
        <v/>
      </c>
      <c r="G734" s="407" t="str">
        <f>IF($B734="","",IFERROR(VLOOKUP($B734,#REF!,5,0),IFERROR(VLOOKUP($B734,#REF!,7,0),"")))</f>
        <v/>
      </c>
      <c r="H734" s="407" t="str">
        <f t="shared" si="191"/>
        <v/>
      </c>
      <c r="I734" s="407" t="str">
        <f t="shared" si="193"/>
        <v/>
      </c>
      <c r="J734" s="407" t="str">
        <f t="shared" si="194"/>
        <v/>
      </c>
      <c r="K734" s="407" t="str">
        <f t="shared" si="189"/>
        <v/>
      </c>
      <c r="L734" s="407"/>
      <c r="N734" s="366"/>
      <c r="O734" s="367" t="str">
        <f t="shared" si="195"/>
        <v/>
      </c>
      <c r="P734" s="366"/>
      <c r="Q734" s="395" t="str">
        <f t="shared" si="196"/>
        <v/>
      </c>
      <c r="R734" s="366"/>
      <c r="S734" s="396" t="str">
        <f t="shared" si="197"/>
        <v/>
      </c>
      <c r="T734" s="397">
        <f ca="1">SUMIF($N$8:S$9,"QUANT.",N734:S734)</f>
        <v>0</v>
      </c>
      <c r="U734" s="398">
        <f ca="1" t="shared" si="190"/>
        <v>0</v>
      </c>
      <c r="V734" s="399" t="str">
        <f ca="1" t="shared" si="192"/>
        <v/>
      </c>
      <c r="W734" s="400">
        <f ca="1" t="shared" si="198"/>
        <v>0</v>
      </c>
      <c r="X734" s="400" t="e">
        <f ca="1" t="shared" si="199"/>
        <v>#VALUE!</v>
      </c>
    </row>
    <row r="735" spans="1:24">
      <c r="A735" s="402"/>
      <c r="B735" s="403"/>
      <c r="C735" s="404" t="str">
        <f>IF($B735="","",IFERROR(VLOOKUP($B735,#REF!,2,0),IFERROR(VLOOKUP($B735,#REF!,2,0),"")))</f>
        <v/>
      </c>
      <c r="D735" s="405" t="str">
        <f>IF($B735="","",IFERROR(VLOOKUP($B735,#REF!,3,0),IFERROR(VLOOKUP($B735,#REF!,3,0),"")))</f>
        <v/>
      </c>
      <c r="E735" s="406"/>
      <c r="F735" s="407" t="str">
        <f>IF($B735="","",IFERROR(VLOOKUP($B735,#REF!,4,0),IFERROR(VLOOKUP($B735,#REF!,6,0),"")))</f>
        <v/>
      </c>
      <c r="G735" s="407" t="str">
        <f>IF($B735="","",IFERROR(VLOOKUP($B735,#REF!,5,0),IFERROR(VLOOKUP($B735,#REF!,7,0),"")))</f>
        <v/>
      </c>
      <c r="H735" s="407" t="str">
        <f t="shared" si="191"/>
        <v/>
      </c>
      <c r="I735" s="407" t="str">
        <f t="shared" si="193"/>
        <v/>
      </c>
      <c r="J735" s="407" t="str">
        <f t="shared" si="194"/>
        <v/>
      </c>
      <c r="K735" s="407" t="str">
        <f t="shared" si="189"/>
        <v/>
      </c>
      <c r="L735" s="407"/>
      <c r="N735" s="366"/>
      <c r="O735" s="367" t="str">
        <f t="shared" si="195"/>
        <v/>
      </c>
      <c r="P735" s="366"/>
      <c r="Q735" s="395" t="str">
        <f t="shared" si="196"/>
        <v/>
      </c>
      <c r="R735" s="366"/>
      <c r="S735" s="396" t="str">
        <f t="shared" si="197"/>
        <v/>
      </c>
      <c r="T735" s="397">
        <f ca="1">SUMIF($N$8:S$9,"QUANT.",N735:S735)</f>
        <v>0</v>
      </c>
      <c r="U735" s="398">
        <f ca="1" t="shared" si="190"/>
        <v>0</v>
      </c>
      <c r="V735" s="399" t="str">
        <f ca="1" t="shared" si="192"/>
        <v/>
      </c>
      <c r="W735" s="400">
        <f ca="1" t="shared" si="198"/>
        <v>0</v>
      </c>
      <c r="X735" s="400" t="e">
        <f ca="1" t="shared" si="199"/>
        <v>#VALUE!</v>
      </c>
    </row>
    <row r="736" spans="1:24">
      <c r="A736" s="402"/>
      <c r="B736" s="403"/>
      <c r="C736" s="404" t="str">
        <f>IF($B736="","",IFERROR(VLOOKUP($B736,#REF!,2,0),IFERROR(VLOOKUP($B736,#REF!,2,0),"")))</f>
        <v/>
      </c>
      <c r="D736" s="405" t="str">
        <f>IF($B736="","",IFERROR(VLOOKUP($B736,#REF!,3,0),IFERROR(VLOOKUP($B736,#REF!,3,0),"")))</f>
        <v/>
      </c>
      <c r="E736" s="406"/>
      <c r="F736" s="407" t="str">
        <f>IF($B736="","",IFERROR(VLOOKUP($B736,#REF!,4,0),IFERROR(VLOOKUP($B736,#REF!,6,0),"")))</f>
        <v/>
      </c>
      <c r="G736" s="407" t="str">
        <f>IF($B736="","",IFERROR(VLOOKUP($B736,#REF!,5,0),IFERROR(VLOOKUP($B736,#REF!,7,0),"")))</f>
        <v/>
      </c>
      <c r="H736" s="407" t="str">
        <f t="shared" si="191"/>
        <v/>
      </c>
      <c r="I736" s="407" t="str">
        <f t="shared" si="193"/>
        <v/>
      </c>
      <c r="J736" s="407" t="str">
        <f t="shared" si="194"/>
        <v/>
      </c>
      <c r="K736" s="407" t="str">
        <f t="shared" si="189"/>
        <v/>
      </c>
      <c r="L736" s="407"/>
      <c r="N736" s="366"/>
      <c r="O736" s="367" t="str">
        <f t="shared" si="195"/>
        <v/>
      </c>
      <c r="P736" s="366"/>
      <c r="Q736" s="395" t="str">
        <f t="shared" si="196"/>
        <v/>
      </c>
      <c r="R736" s="366"/>
      <c r="S736" s="396" t="str">
        <f t="shared" si="197"/>
        <v/>
      </c>
      <c r="T736" s="397">
        <f ca="1">SUMIF($N$8:S$9,"QUANT.",N736:S736)</f>
        <v>0</v>
      </c>
      <c r="U736" s="398">
        <f ca="1" t="shared" si="190"/>
        <v>0</v>
      </c>
      <c r="V736" s="399" t="str">
        <f ca="1" t="shared" si="192"/>
        <v/>
      </c>
      <c r="W736" s="400">
        <f ca="1" t="shared" si="198"/>
        <v>0</v>
      </c>
      <c r="X736" s="400" t="e">
        <f ca="1" t="shared" si="199"/>
        <v>#VALUE!</v>
      </c>
    </row>
    <row r="737" spans="1:24">
      <c r="A737" s="402"/>
      <c r="B737" s="403"/>
      <c r="C737" s="404" t="str">
        <f>IF($B737="","",IFERROR(VLOOKUP($B737,#REF!,2,0),IFERROR(VLOOKUP($B737,#REF!,2,0),"")))</f>
        <v/>
      </c>
      <c r="D737" s="405" t="str">
        <f>IF($B737="","",IFERROR(VLOOKUP($B737,#REF!,3,0),IFERROR(VLOOKUP($B737,#REF!,3,0),"")))</f>
        <v/>
      </c>
      <c r="E737" s="406"/>
      <c r="F737" s="407" t="str">
        <f>IF($B737="","",IFERROR(VLOOKUP($B737,#REF!,4,0),IFERROR(VLOOKUP($B737,#REF!,6,0),"")))</f>
        <v/>
      </c>
      <c r="G737" s="407" t="str">
        <f>IF($B737="","",IFERROR(VLOOKUP($B737,#REF!,5,0),IFERROR(VLOOKUP($B737,#REF!,7,0),"")))</f>
        <v/>
      </c>
      <c r="H737" s="407" t="str">
        <f t="shared" si="191"/>
        <v/>
      </c>
      <c r="I737" s="407" t="str">
        <f t="shared" si="193"/>
        <v/>
      </c>
      <c r="J737" s="407" t="str">
        <f t="shared" si="194"/>
        <v/>
      </c>
      <c r="K737" s="407" t="str">
        <f t="shared" si="189"/>
        <v/>
      </c>
      <c r="L737" s="407"/>
      <c r="N737" s="366"/>
      <c r="O737" s="367" t="str">
        <f t="shared" si="195"/>
        <v/>
      </c>
      <c r="P737" s="366"/>
      <c r="Q737" s="395" t="str">
        <f t="shared" si="196"/>
        <v/>
      </c>
      <c r="R737" s="366"/>
      <c r="S737" s="396" t="str">
        <f t="shared" si="197"/>
        <v/>
      </c>
      <c r="T737" s="397">
        <f ca="1">SUMIF($N$8:S$9,"QUANT.",N737:S737)</f>
        <v>0</v>
      </c>
      <c r="U737" s="398">
        <f ca="1" t="shared" si="190"/>
        <v>0</v>
      </c>
      <c r="V737" s="399" t="str">
        <f ca="1" t="shared" si="192"/>
        <v/>
      </c>
      <c r="W737" s="400">
        <f ca="1" t="shared" si="198"/>
        <v>0</v>
      </c>
      <c r="X737" s="400" t="e">
        <f ca="1" t="shared" si="199"/>
        <v>#VALUE!</v>
      </c>
    </row>
    <row r="738" spans="1:24">
      <c r="A738" s="402"/>
      <c r="B738" s="403"/>
      <c r="C738" s="404" t="str">
        <f>IF($B738="","",IFERROR(VLOOKUP($B738,#REF!,2,0),IFERROR(VLOOKUP($B738,#REF!,2,0),"")))</f>
        <v/>
      </c>
      <c r="D738" s="405" t="str">
        <f>IF($B738="","",IFERROR(VLOOKUP($B738,#REF!,3,0),IFERROR(VLOOKUP($B738,#REF!,3,0),"")))</f>
        <v/>
      </c>
      <c r="E738" s="406"/>
      <c r="F738" s="407" t="str">
        <f>IF($B738="","",IFERROR(VLOOKUP($B738,#REF!,4,0),IFERROR(VLOOKUP($B738,#REF!,6,0),"")))</f>
        <v/>
      </c>
      <c r="G738" s="407" t="str">
        <f>IF($B738="","",IFERROR(VLOOKUP($B738,#REF!,5,0),IFERROR(VLOOKUP($B738,#REF!,7,0),"")))</f>
        <v/>
      </c>
      <c r="H738" s="407" t="str">
        <f t="shared" si="191"/>
        <v/>
      </c>
      <c r="I738" s="407" t="str">
        <f t="shared" si="193"/>
        <v/>
      </c>
      <c r="J738" s="407" t="str">
        <f t="shared" si="194"/>
        <v/>
      </c>
      <c r="K738" s="407" t="str">
        <f t="shared" si="189"/>
        <v/>
      </c>
      <c r="L738" s="407"/>
      <c r="N738" s="366"/>
      <c r="O738" s="367" t="str">
        <f t="shared" si="195"/>
        <v/>
      </c>
      <c r="P738" s="366"/>
      <c r="Q738" s="395" t="str">
        <f t="shared" si="196"/>
        <v/>
      </c>
      <c r="R738" s="366"/>
      <c r="S738" s="396" t="str">
        <f t="shared" si="197"/>
        <v/>
      </c>
      <c r="T738" s="397">
        <f ca="1">SUMIF($N$8:S$9,"QUANT.",N738:S738)</f>
        <v>0</v>
      </c>
      <c r="U738" s="398">
        <f ca="1" t="shared" si="190"/>
        <v>0</v>
      </c>
      <c r="V738" s="399" t="str">
        <f ca="1" t="shared" si="192"/>
        <v/>
      </c>
      <c r="W738" s="400">
        <f ca="1" t="shared" si="198"/>
        <v>0</v>
      </c>
      <c r="X738" s="400" t="e">
        <f ca="1" t="shared" si="199"/>
        <v>#VALUE!</v>
      </c>
    </row>
    <row r="739" spans="1:24">
      <c r="A739" s="402"/>
      <c r="B739" s="403"/>
      <c r="C739" s="404" t="str">
        <f>IF($B739="","",IFERROR(VLOOKUP($B739,#REF!,2,0),IFERROR(VLOOKUP($B739,#REF!,2,0),"")))</f>
        <v/>
      </c>
      <c r="D739" s="405" t="str">
        <f>IF($B739="","",IFERROR(VLOOKUP($B739,#REF!,3,0),IFERROR(VLOOKUP($B739,#REF!,3,0),"")))</f>
        <v/>
      </c>
      <c r="E739" s="406"/>
      <c r="F739" s="407" t="str">
        <f>IF($B739="","",IFERROR(VLOOKUP($B739,#REF!,4,0),IFERROR(VLOOKUP($B739,#REF!,6,0),"")))</f>
        <v/>
      </c>
      <c r="G739" s="407" t="str">
        <f>IF($B739="","",IFERROR(VLOOKUP($B739,#REF!,5,0),IFERROR(VLOOKUP($B739,#REF!,7,0),"")))</f>
        <v/>
      </c>
      <c r="H739" s="407" t="str">
        <f t="shared" si="191"/>
        <v/>
      </c>
      <c r="I739" s="407" t="str">
        <f t="shared" si="193"/>
        <v/>
      </c>
      <c r="J739" s="407" t="str">
        <f t="shared" si="194"/>
        <v/>
      </c>
      <c r="K739" s="407" t="str">
        <f t="shared" si="189"/>
        <v/>
      </c>
      <c r="L739" s="407"/>
      <c r="N739" s="366"/>
      <c r="O739" s="367" t="str">
        <f t="shared" si="195"/>
        <v/>
      </c>
      <c r="P739" s="366"/>
      <c r="Q739" s="395" t="str">
        <f t="shared" si="196"/>
        <v/>
      </c>
      <c r="R739" s="366"/>
      <c r="S739" s="396" t="str">
        <f t="shared" si="197"/>
        <v/>
      </c>
      <c r="T739" s="397">
        <f ca="1">SUMIF($N$8:S$9,"QUANT.",N739:S739)</f>
        <v>0</v>
      </c>
      <c r="U739" s="398">
        <f ca="1" t="shared" si="190"/>
        <v>0</v>
      </c>
      <c r="V739" s="399" t="str">
        <f ca="1" t="shared" si="192"/>
        <v/>
      </c>
      <c r="W739" s="400">
        <f ca="1" t="shared" si="198"/>
        <v>0</v>
      </c>
      <c r="X739" s="400" t="e">
        <f ca="1" t="shared" si="199"/>
        <v>#VALUE!</v>
      </c>
    </row>
    <row r="740" spans="1:24">
      <c r="A740" s="402"/>
      <c r="B740" s="403"/>
      <c r="C740" s="404" t="str">
        <f>IF($B740="","",IFERROR(VLOOKUP($B740,#REF!,2,0),IFERROR(VLOOKUP($B740,#REF!,2,0),"")))</f>
        <v/>
      </c>
      <c r="D740" s="405" t="str">
        <f>IF($B740="","",IFERROR(VLOOKUP($B740,#REF!,3,0),IFERROR(VLOOKUP($B740,#REF!,3,0),"")))</f>
        <v/>
      </c>
      <c r="E740" s="406"/>
      <c r="F740" s="407" t="str">
        <f>IF($B740="","",IFERROR(VLOOKUP($B740,#REF!,4,0),IFERROR(VLOOKUP($B740,#REF!,6,0),"")))</f>
        <v/>
      </c>
      <c r="G740" s="407" t="str">
        <f>IF($B740="","",IFERROR(VLOOKUP($B740,#REF!,5,0),IFERROR(VLOOKUP($B740,#REF!,7,0),"")))</f>
        <v/>
      </c>
      <c r="H740" s="407" t="str">
        <f t="shared" si="191"/>
        <v/>
      </c>
      <c r="I740" s="407" t="str">
        <f t="shared" si="193"/>
        <v/>
      </c>
      <c r="J740" s="407" t="str">
        <f t="shared" si="194"/>
        <v/>
      </c>
      <c r="K740" s="407" t="str">
        <f t="shared" si="189"/>
        <v/>
      </c>
      <c r="L740" s="407"/>
      <c r="N740" s="366"/>
      <c r="O740" s="367" t="str">
        <f t="shared" si="195"/>
        <v/>
      </c>
      <c r="P740" s="366"/>
      <c r="Q740" s="395" t="str">
        <f t="shared" si="196"/>
        <v/>
      </c>
      <c r="R740" s="366"/>
      <c r="S740" s="396" t="str">
        <f t="shared" si="197"/>
        <v/>
      </c>
      <c r="T740" s="397">
        <f ca="1">SUMIF($N$8:S$9,"QUANT.",N740:S740)</f>
        <v>0</v>
      </c>
      <c r="U740" s="398">
        <f ca="1" t="shared" si="190"/>
        <v>0</v>
      </c>
      <c r="V740" s="399" t="str">
        <f ca="1" t="shared" si="192"/>
        <v/>
      </c>
      <c r="W740" s="400">
        <f ca="1" t="shared" si="198"/>
        <v>0</v>
      </c>
      <c r="X740" s="400" t="e">
        <f ca="1" t="shared" si="199"/>
        <v>#VALUE!</v>
      </c>
    </row>
    <row r="741" spans="1:24">
      <c r="A741" s="402"/>
      <c r="B741" s="403"/>
      <c r="C741" s="404" t="str">
        <f>IF($B741="","",IFERROR(VLOOKUP($B741,#REF!,2,0),IFERROR(VLOOKUP($B741,#REF!,2,0),"")))</f>
        <v/>
      </c>
      <c r="D741" s="405" t="str">
        <f>IF($B741="","",IFERROR(VLOOKUP($B741,#REF!,3,0),IFERROR(VLOOKUP($B741,#REF!,3,0),"")))</f>
        <v/>
      </c>
      <c r="E741" s="406"/>
      <c r="F741" s="407" t="str">
        <f>IF($B741="","",IFERROR(VLOOKUP($B741,#REF!,4,0),IFERROR(VLOOKUP($B741,#REF!,6,0),"")))</f>
        <v/>
      </c>
      <c r="G741" s="407" t="str">
        <f>IF($B741="","",IFERROR(VLOOKUP($B741,#REF!,5,0),IFERROR(VLOOKUP($B741,#REF!,7,0),"")))</f>
        <v/>
      </c>
      <c r="H741" s="407" t="str">
        <f t="shared" si="191"/>
        <v/>
      </c>
      <c r="I741" s="407" t="str">
        <f t="shared" si="193"/>
        <v/>
      </c>
      <c r="J741" s="407" t="str">
        <f t="shared" si="194"/>
        <v/>
      </c>
      <c r="K741" s="407" t="str">
        <f t="shared" si="189"/>
        <v/>
      </c>
      <c r="L741" s="407"/>
      <c r="N741" s="366"/>
      <c r="O741" s="367" t="str">
        <f t="shared" si="195"/>
        <v/>
      </c>
      <c r="P741" s="366"/>
      <c r="Q741" s="395" t="str">
        <f t="shared" si="196"/>
        <v/>
      </c>
      <c r="R741" s="366"/>
      <c r="S741" s="396" t="str">
        <f t="shared" si="197"/>
        <v/>
      </c>
      <c r="T741" s="397">
        <f ca="1">SUMIF($N$8:S$9,"QUANT.",N741:S741)</f>
        <v>0</v>
      </c>
      <c r="U741" s="398">
        <f ca="1" t="shared" si="190"/>
        <v>0</v>
      </c>
      <c r="V741" s="399" t="str">
        <f ca="1" t="shared" si="192"/>
        <v/>
      </c>
      <c r="W741" s="400">
        <f ca="1" t="shared" si="198"/>
        <v>0</v>
      </c>
      <c r="X741" s="400" t="e">
        <f ca="1" t="shared" si="199"/>
        <v>#VALUE!</v>
      </c>
    </row>
    <row r="742" spans="1:24">
      <c r="A742" s="402"/>
      <c r="B742" s="403"/>
      <c r="C742" s="404" t="str">
        <f>IF($B742="","",IFERROR(VLOOKUP($B742,#REF!,2,0),IFERROR(VLOOKUP($B742,#REF!,2,0),"")))</f>
        <v/>
      </c>
      <c r="D742" s="405" t="str">
        <f>IF($B742="","",IFERROR(VLOOKUP($B742,#REF!,3,0),IFERROR(VLOOKUP($B742,#REF!,3,0),"")))</f>
        <v/>
      </c>
      <c r="E742" s="406"/>
      <c r="F742" s="407" t="str">
        <f>IF($B742="","",IFERROR(VLOOKUP($B742,#REF!,4,0),IFERROR(VLOOKUP($B742,#REF!,6,0),"")))</f>
        <v/>
      </c>
      <c r="G742" s="407" t="str">
        <f>IF($B742="","",IFERROR(VLOOKUP($B742,#REF!,5,0),IFERROR(VLOOKUP($B742,#REF!,7,0),"")))</f>
        <v/>
      </c>
      <c r="H742" s="407" t="str">
        <f t="shared" si="191"/>
        <v/>
      </c>
      <c r="I742" s="407" t="str">
        <f t="shared" si="193"/>
        <v/>
      </c>
      <c r="J742" s="407" t="str">
        <f t="shared" si="194"/>
        <v/>
      </c>
      <c r="K742" s="407" t="str">
        <f t="shared" si="189"/>
        <v/>
      </c>
      <c r="L742" s="407"/>
      <c r="N742" s="366"/>
      <c r="O742" s="367" t="str">
        <f t="shared" si="195"/>
        <v/>
      </c>
      <c r="P742" s="366"/>
      <c r="Q742" s="395" t="str">
        <f t="shared" si="196"/>
        <v/>
      </c>
      <c r="R742" s="366"/>
      <c r="S742" s="396" t="str">
        <f t="shared" si="197"/>
        <v/>
      </c>
      <c r="T742" s="397">
        <f ca="1">SUMIF($N$8:S$9,"QUANT.",N742:S742)</f>
        <v>0</v>
      </c>
      <c r="U742" s="398">
        <f ca="1" t="shared" si="190"/>
        <v>0</v>
      </c>
      <c r="V742" s="399" t="str">
        <f ca="1" t="shared" si="192"/>
        <v/>
      </c>
      <c r="W742" s="400">
        <f ca="1" t="shared" si="198"/>
        <v>0</v>
      </c>
      <c r="X742" s="400" t="e">
        <f ca="1" t="shared" si="199"/>
        <v>#VALUE!</v>
      </c>
    </row>
    <row r="743" spans="1:24">
      <c r="A743" s="402"/>
      <c r="B743" s="403"/>
      <c r="C743" s="404" t="str">
        <f>IF($B743="","",IFERROR(VLOOKUP($B743,#REF!,2,0),IFERROR(VLOOKUP($B743,#REF!,2,0),"")))</f>
        <v/>
      </c>
      <c r="D743" s="405" t="str">
        <f>IF($B743="","",IFERROR(VLOOKUP($B743,#REF!,3,0),IFERROR(VLOOKUP($B743,#REF!,3,0),"")))</f>
        <v/>
      </c>
      <c r="E743" s="406"/>
      <c r="F743" s="407" t="str">
        <f>IF($B743="","",IFERROR(VLOOKUP($B743,#REF!,4,0),IFERROR(VLOOKUP($B743,#REF!,6,0),"")))</f>
        <v/>
      </c>
      <c r="G743" s="407" t="str">
        <f>IF($B743="","",IFERROR(VLOOKUP($B743,#REF!,5,0),IFERROR(VLOOKUP($B743,#REF!,7,0),"")))</f>
        <v/>
      </c>
      <c r="H743" s="407" t="str">
        <f t="shared" si="191"/>
        <v/>
      </c>
      <c r="I743" s="407" t="str">
        <f t="shared" si="193"/>
        <v/>
      </c>
      <c r="J743" s="407" t="str">
        <f t="shared" si="194"/>
        <v/>
      </c>
      <c r="K743" s="407" t="str">
        <f t="shared" si="189"/>
        <v/>
      </c>
      <c r="L743" s="407"/>
      <c r="N743" s="366"/>
      <c r="O743" s="367" t="str">
        <f t="shared" si="195"/>
        <v/>
      </c>
      <c r="P743" s="366"/>
      <c r="Q743" s="395" t="str">
        <f t="shared" si="196"/>
        <v/>
      </c>
      <c r="R743" s="366"/>
      <c r="S743" s="396" t="str">
        <f t="shared" si="197"/>
        <v/>
      </c>
      <c r="T743" s="397">
        <f ca="1">SUMIF($N$8:S$9,"QUANT.",N743:S743)</f>
        <v>0</v>
      </c>
      <c r="U743" s="398">
        <f ca="1" t="shared" si="190"/>
        <v>0</v>
      </c>
      <c r="V743" s="399" t="str">
        <f ca="1" t="shared" si="192"/>
        <v/>
      </c>
      <c r="W743" s="400">
        <f ca="1" t="shared" si="198"/>
        <v>0</v>
      </c>
      <c r="X743" s="400" t="e">
        <f ca="1" t="shared" si="199"/>
        <v>#VALUE!</v>
      </c>
    </row>
    <row r="744" spans="1:24">
      <c r="A744" s="402"/>
      <c r="B744" s="403"/>
      <c r="C744" s="404" t="str">
        <f>IF($B744="","",IFERROR(VLOOKUP($B744,#REF!,2,0),IFERROR(VLOOKUP($B744,#REF!,2,0),"")))</f>
        <v/>
      </c>
      <c r="D744" s="405" t="str">
        <f>IF($B744="","",IFERROR(VLOOKUP($B744,#REF!,3,0),IFERROR(VLOOKUP($B744,#REF!,3,0),"")))</f>
        <v/>
      </c>
      <c r="E744" s="406"/>
      <c r="F744" s="407" t="str">
        <f>IF($B744="","",IFERROR(VLOOKUP($B744,#REF!,4,0),IFERROR(VLOOKUP($B744,#REF!,6,0),"")))</f>
        <v/>
      </c>
      <c r="G744" s="407" t="str">
        <f>IF($B744="","",IFERROR(VLOOKUP($B744,#REF!,5,0),IFERROR(VLOOKUP($B744,#REF!,7,0),"")))</f>
        <v/>
      </c>
      <c r="H744" s="407" t="str">
        <f t="shared" si="191"/>
        <v/>
      </c>
      <c r="I744" s="407" t="str">
        <f t="shared" si="193"/>
        <v/>
      </c>
      <c r="J744" s="407" t="str">
        <f t="shared" si="194"/>
        <v/>
      </c>
      <c r="K744" s="407" t="str">
        <f t="shared" si="189"/>
        <v/>
      </c>
      <c r="L744" s="407"/>
      <c r="N744" s="366"/>
      <c r="O744" s="367" t="str">
        <f t="shared" si="195"/>
        <v/>
      </c>
      <c r="P744" s="366"/>
      <c r="Q744" s="395" t="str">
        <f t="shared" si="196"/>
        <v/>
      </c>
      <c r="R744" s="366"/>
      <c r="S744" s="396" t="str">
        <f t="shared" si="197"/>
        <v/>
      </c>
      <c r="T744" s="397">
        <f ca="1">SUMIF($N$8:S$9,"QUANT.",N744:S744)</f>
        <v>0</v>
      </c>
      <c r="U744" s="398">
        <f ca="1" t="shared" si="190"/>
        <v>0</v>
      </c>
      <c r="V744" s="399" t="str">
        <f ca="1" t="shared" si="192"/>
        <v/>
      </c>
      <c r="W744" s="400">
        <f ca="1" t="shared" si="198"/>
        <v>0</v>
      </c>
      <c r="X744" s="400" t="e">
        <f ca="1" t="shared" si="199"/>
        <v>#VALUE!</v>
      </c>
    </row>
    <row r="745" spans="1:24">
      <c r="A745" s="402"/>
      <c r="B745" s="403"/>
      <c r="C745" s="404" t="str">
        <f>IF($B745="","",IFERROR(VLOOKUP($B745,#REF!,2,0),IFERROR(VLOOKUP($B745,#REF!,2,0),"")))</f>
        <v/>
      </c>
      <c r="D745" s="405" t="str">
        <f>IF($B745="","",IFERROR(VLOOKUP($B745,#REF!,3,0),IFERROR(VLOOKUP($B745,#REF!,3,0),"")))</f>
        <v/>
      </c>
      <c r="E745" s="406"/>
      <c r="F745" s="407" t="str">
        <f>IF($B745="","",IFERROR(VLOOKUP($B745,#REF!,4,0),IFERROR(VLOOKUP($B745,#REF!,6,0),"")))</f>
        <v/>
      </c>
      <c r="G745" s="407" t="str">
        <f>IF($B745="","",IFERROR(VLOOKUP($B745,#REF!,5,0),IFERROR(VLOOKUP($B745,#REF!,7,0),"")))</f>
        <v/>
      </c>
      <c r="H745" s="407" t="str">
        <f t="shared" si="191"/>
        <v/>
      </c>
      <c r="I745" s="407" t="str">
        <f t="shared" si="193"/>
        <v/>
      </c>
      <c r="J745" s="407" t="str">
        <f t="shared" si="194"/>
        <v/>
      </c>
      <c r="K745" s="407" t="str">
        <f t="shared" si="189"/>
        <v/>
      </c>
      <c r="L745" s="407"/>
      <c r="N745" s="366"/>
      <c r="O745" s="367" t="str">
        <f t="shared" si="195"/>
        <v/>
      </c>
      <c r="P745" s="366"/>
      <c r="Q745" s="395" t="str">
        <f t="shared" si="196"/>
        <v/>
      </c>
      <c r="R745" s="366"/>
      <c r="S745" s="396" t="str">
        <f t="shared" si="197"/>
        <v/>
      </c>
      <c r="T745" s="397">
        <f ca="1">SUMIF($N$8:S$9,"QUANT.",N745:S745)</f>
        <v>0</v>
      </c>
      <c r="U745" s="398">
        <f ca="1" t="shared" si="190"/>
        <v>0</v>
      </c>
      <c r="V745" s="399" t="str">
        <f ca="1" t="shared" si="192"/>
        <v/>
      </c>
      <c r="W745" s="400">
        <f ca="1" t="shared" si="198"/>
        <v>0</v>
      </c>
      <c r="X745" s="400" t="e">
        <f ca="1" t="shared" si="199"/>
        <v>#VALUE!</v>
      </c>
    </row>
    <row r="746" spans="1:24">
      <c r="A746" s="402"/>
      <c r="B746" s="403"/>
      <c r="C746" s="404" t="str">
        <f>IF($B746="","",IFERROR(VLOOKUP($B746,#REF!,2,0),IFERROR(VLOOKUP($B746,#REF!,2,0),"")))</f>
        <v/>
      </c>
      <c r="D746" s="405" t="str">
        <f>IF($B746="","",IFERROR(VLOOKUP($B746,#REF!,3,0),IFERROR(VLOOKUP($B746,#REF!,3,0),"")))</f>
        <v/>
      </c>
      <c r="E746" s="406"/>
      <c r="F746" s="407" t="str">
        <f>IF($B746="","",IFERROR(VLOOKUP($B746,#REF!,4,0),IFERROR(VLOOKUP($B746,#REF!,6,0),"")))</f>
        <v/>
      </c>
      <c r="G746" s="407" t="str">
        <f>IF($B746="","",IFERROR(VLOOKUP($B746,#REF!,5,0),IFERROR(VLOOKUP($B746,#REF!,7,0),"")))</f>
        <v/>
      </c>
      <c r="H746" s="407" t="str">
        <f t="shared" si="191"/>
        <v/>
      </c>
      <c r="I746" s="407" t="str">
        <f t="shared" si="193"/>
        <v/>
      </c>
      <c r="J746" s="407" t="str">
        <f t="shared" si="194"/>
        <v/>
      </c>
      <c r="K746" s="407" t="str">
        <f t="shared" si="189"/>
        <v/>
      </c>
      <c r="L746" s="407"/>
      <c r="N746" s="366"/>
      <c r="O746" s="367" t="str">
        <f t="shared" si="195"/>
        <v/>
      </c>
      <c r="P746" s="366"/>
      <c r="Q746" s="395" t="str">
        <f t="shared" si="196"/>
        <v/>
      </c>
      <c r="R746" s="366"/>
      <c r="S746" s="396" t="str">
        <f t="shared" si="197"/>
        <v/>
      </c>
      <c r="T746" s="397">
        <f ca="1">SUMIF($N$8:S$9,"QUANT.",N746:S746)</f>
        <v>0</v>
      </c>
      <c r="U746" s="398">
        <f ca="1" t="shared" si="190"/>
        <v>0</v>
      </c>
      <c r="V746" s="399" t="str">
        <f ca="1" t="shared" si="192"/>
        <v/>
      </c>
      <c r="W746" s="400">
        <f ca="1" t="shared" si="198"/>
        <v>0</v>
      </c>
      <c r="X746" s="400" t="e">
        <f ca="1" t="shared" si="199"/>
        <v>#VALUE!</v>
      </c>
    </row>
    <row r="747" spans="1:24">
      <c r="A747" s="402"/>
      <c r="B747" s="403"/>
      <c r="C747" s="404" t="str">
        <f>IF($B747="","",IFERROR(VLOOKUP($B747,#REF!,2,0),IFERROR(VLOOKUP($B747,#REF!,2,0),"")))</f>
        <v/>
      </c>
      <c r="D747" s="405" t="str">
        <f>IF($B747="","",IFERROR(VLOOKUP($B747,#REF!,3,0),IFERROR(VLOOKUP($B747,#REF!,3,0),"")))</f>
        <v/>
      </c>
      <c r="E747" s="406"/>
      <c r="F747" s="407" t="str">
        <f>IF($B747="","",IFERROR(VLOOKUP($B747,#REF!,4,0),IFERROR(VLOOKUP($B747,#REF!,6,0),"")))</f>
        <v/>
      </c>
      <c r="G747" s="407" t="str">
        <f>IF($B747="","",IFERROR(VLOOKUP($B747,#REF!,5,0),IFERROR(VLOOKUP($B747,#REF!,7,0),"")))</f>
        <v/>
      </c>
      <c r="H747" s="407" t="str">
        <f t="shared" si="191"/>
        <v/>
      </c>
      <c r="I747" s="407" t="str">
        <f t="shared" si="193"/>
        <v/>
      </c>
      <c r="J747" s="407" t="str">
        <f t="shared" si="194"/>
        <v/>
      </c>
      <c r="K747" s="407" t="str">
        <f t="shared" si="189"/>
        <v/>
      </c>
      <c r="L747" s="407"/>
      <c r="N747" s="366"/>
      <c r="O747" s="367" t="str">
        <f t="shared" si="195"/>
        <v/>
      </c>
      <c r="P747" s="366"/>
      <c r="Q747" s="395" t="str">
        <f t="shared" si="196"/>
        <v/>
      </c>
      <c r="R747" s="366"/>
      <c r="S747" s="396" t="str">
        <f t="shared" si="197"/>
        <v/>
      </c>
      <c r="T747" s="397">
        <f ca="1">SUMIF($N$8:S$9,"QUANT.",N747:S747)</f>
        <v>0</v>
      </c>
      <c r="U747" s="398">
        <f ca="1" t="shared" si="190"/>
        <v>0</v>
      </c>
      <c r="V747" s="399" t="str">
        <f ca="1" t="shared" si="192"/>
        <v/>
      </c>
      <c r="W747" s="400">
        <f ca="1" t="shared" si="198"/>
        <v>0</v>
      </c>
      <c r="X747" s="400" t="e">
        <f ca="1" t="shared" si="199"/>
        <v>#VALUE!</v>
      </c>
    </row>
    <row r="748" spans="1:24">
      <c r="A748" s="402"/>
      <c r="B748" s="403"/>
      <c r="C748" s="404" t="str">
        <f>IF($B748="","",IFERROR(VLOOKUP($B748,#REF!,2,0),IFERROR(VLOOKUP($B748,#REF!,2,0),"")))</f>
        <v/>
      </c>
      <c r="D748" s="405" t="str">
        <f>IF($B748="","",IFERROR(VLOOKUP($B748,#REF!,3,0),IFERROR(VLOOKUP($B748,#REF!,3,0),"")))</f>
        <v/>
      </c>
      <c r="E748" s="406"/>
      <c r="F748" s="407" t="str">
        <f>IF($B748="","",IFERROR(VLOOKUP($B748,#REF!,4,0),IFERROR(VLOOKUP($B748,#REF!,6,0),"")))</f>
        <v/>
      </c>
      <c r="G748" s="407" t="str">
        <f>IF($B748="","",IFERROR(VLOOKUP($B748,#REF!,5,0),IFERROR(VLOOKUP($B748,#REF!,7,0),"")))</f>
        <v/>
      </c>
      <c r="H748" s="407" t="str">
        <f t="shared" si="191"/>
        <v/>
      </c>
      <c r="I748" s="407" t="str">
        <f t="shared" si="193"/>
        <v/>
      </c>
      <c r="J748" s="407" t="str">
        <f t="shared" si="194"/>
        <v/>
      </c>
      <c r="K748" s="407" t="str">
        <f t="shared" si="189"/>
        <v/>
      </c>
      <c r="L748" s="407"/>
      <c r="N748" s="366"/>
      <c r="O748" s="367" t="str">
        <f t="shared" si="195"/>
        <v/>
      </c>
      <c r="P748" s="366"/>
      <c r="Q748" s="395" t="str">
        <f t="shared" si="196"/>
        <v/>
      </c>
      <c r="R748" s="366"/>
      <c r="S748" s="396" t="str">
        <f t="shared" si="197"/>
        <v/>
      </c>
      <c r="T748" s="397">
        <f ca="1">SUMIF($N$8:S$9,"QUANT.",N748:S748)</f>
        <v>0</v>
      </c>
      <c r="U748" s="398">
        <f ca="1" t="shared" si="190"/>
        <v>0</v>
      </c>
      <c r="V748" s="399" t="str">
        <f ca="1" t="shared" si="192"/>
        <v/>
      </c>
      <c r="W748" s="400">
        <f ca="1" t="shared" si="198"/>
        <v>0</v>
      </c>
      <c r="X748" s="400" t="e">
        <f ca="1" t="shared" si="199"/>
        <v>#VALUE!</v>
      </c>
    </row>
    <row r="749" spans="1:24">
      <c r="A749" s="402"/>
      <c r="B749" s="403"/>
      <c r="C749" s="404" t="str">
        <f>IF($B749="","",IFERROR(VLOOKUP($B749,#REF!,2,0),IFERROR(VLOOKUP($B749,#REF!,2,0),"")))</f>
        <v/>
      </c>
      <c r="D749" s="405" t="str">
        <f>IF($B749="","",IFERROR(VLOOKUP($B749,#REF!,3,0),IFERROR(VLOOKUP($B749,#REF!,3,0),"")))</f>
        <v/>
      </c>
      <c r="E749" s="406"/>
      <c r="F749" s="407" t="str">
        <f>IF($B749="","",IFERROR(VLOOKUP($B749,#REF!,4,0),IFERROR(VLOOKUP($B749,#REF!,6,0),"")))</f>
        <v/>
      </c>
      <c r="G749" s="407" t="str">
        <f>IF($B749="","",IFERROR(VLOOKUP($B749,#REF!,5,0),IFERROR(VLOOKUP($B749,#REF!,7,0),"")))</f>
        <v/>
      </c>
      <c r="H749" s="407" t="str">
        <f t="shared" si="191"/>
        <v/>
      </c>
      <c r="I749" s="407" t="str">
        <f t="shared" si="193"/>
        <v/>
      </c>
      <c r="J749" s="407" t="str">
        <f t="shared" si="194"/>
        <v/>
      </c>
      <c r="K749" s="407" t="str">
        <f t="shared" si="189"/>
        <v/>
      </c>
      <c r="L749" s="407"/>
      <c r="N749" s="366"/>
      <c r="O749" s="367" t="str">
        <f t="shared" si="195"/>
        <v/>
      </c>
      <c r="P749" s="366"/>
      <c r="Q749" s="395" t="str">
        <f t="shared" si="196"/>
        <v/>
      </c>
      <c r="R749" s="366"/>
      <c r="S749" s="396" t="str">
        <f t="shared" si="197"/>
        <v/>
      </c>
      <c r="T749" s="397">
        <f ca="1">SUMIF($N$8:S$9,"QUANT.",N749:S749)</f>
        <v>0</v>
      </c>
      <c r="U749" s="398">
        <f ca="1" t="shared" si="190"/>
        <v>0</v>
      </c>
      <c r="V749" s="399" t="str">
        <f ca="1" t="shared" si="192"/>
        <v/>
      </c>
      <c r="W749" s="400">
        <f ca="1" t="shared" si="198"/>
        <v>0</v>
      </c>
      <c r="X749" s="400" t="e">
        <f ca="1" t="shared" si="199"/>
        <v>#VALUE!</v>
      </c>
    </row>
    <row r="750" spans="1:24">
      <c r="A750" s="402"/>
      <c r="B750" s="403"/>
      <c r="C750" s="404" t="str">
        <f>IF($B750="","",IFERROR(VLOOKUP($B750,#REF!,2,0),IFERROR(VLOOKUP($B750,#REF!,2,0),"")))</f>
        <v/>
      </c>
      <c r="D750" s="405" t="str">
        <f>IF($B750="","",IFERROR(VLOOKUP($B750,#REF!,3,0),IFERROR(VLOOKUP($B750,#REF!,3,0),"")))</f>
        <v/>
      </c>
      <c r="E750" s="406"/>
      <c r="F750" s="407" t="str">
        <f>IF($B750="","",IFERROR(VLOOKUP($B750,#REF!,4,0),IFERROR(VLOOKUP($B750,#REF!,6,0),"")))</f>
        <v/>
      </c>
      <c r="G750" s="407" t="str">
        <f>IF($B750="","",IFERROR(VLOOKUP($B750,#REF!,5,0),IFERROR(VLOOKUP($B750,#REF!,7,0),"")))</f>
        <v/>
      </c>
      <c r="H750" s="407" t="str">
        <f t="shared" si="191"/>
        <v/>
      </c>
      <c r="I750" s="407" t="str">
        <f t="shared" si="193"/>
        <v/>
      </c>
      <c r="J750" s="407" t="str">
        <f t="shared" si="194"/>
        <v/>
      </c>
      <c r="K750" s="407" t="str">
        <f t="shared" si="189"/>
        <v/>
      </c>
      <c r="L750" s="407"/>
      <c r="N750" s="366"/>
      <c r="O750" s="367" t="str">
        <f t="shared" si="195"/>
        <v/>
      </c>
      <c r="P750" s="366"/>
      <c r="Q750" s="395" t="str">
        <f t="shared" si="196"/>
        <v/>
      </c>
      <c r="R750" s="366"/>
      <c r="S750" s="396" t="str">
        <f t="shared" si="197"/>
        <v/>
      </c>
      <c r="T750" s="397">
        <f ca="1">SUMIF($N$8:S$9,"QUANT.",N750:S750)</f>
        <v>0</v>
      </c>
      <c r="U750" s="398">
        <f ca="1" t="shared" si="190"/>
        <v>0</v>
      </c>
      <c r="V750" s="399" t="str">
        <f ca="1" t="shared" si="192"/>
        <v/>
      </c>
      <c r="W750" s="400">
        <f ca="1" t="shared" si="198"/>
        <v>0</v>
      </c>
      <c r="X750" s="400" t="e">
        <f ca="1" t="shared" si="199"/>
        <v>#VALUE!</v>
      </c>
    </row>
    <row r="751" spans="1:24">
      <c r="A751" s="402"/>
      <c r="B751" s="403"/>
      <c r="C751" s="404" t="str">
        <f>IF($B751="","",IFERROR(VLOOKUP($B751,#REF!,2,0),IFERROR(VLOOKUP($B751,#REF!,2,0),"")))</f>
        <v/>
      </c>
      <c r="D751" s="405" t="str">
        <f>IF($B751="","",IFERROR(VLOOKUP($B751,#REF!,3,0),IFERROR(VLOOKUP($B751,#REF!,3,0),"")))</f>
        <v/>
      </c>
      <c r="E751" s="406"/>
      <c r="F751" s="407" t="str">
        <f>IF($B751="","",IFERROR(VLOOKUP($B751,#REF!,4,0),IFERROR(VLOOKUP($B751,#REF!,6,0),"")))</f>
        <v/>
      </c>
      <c r="G751" s="407" t="str">
        <f>IF($B751="","",IFERROR(VLOOKUP($B751,#REF!,5,0),IFERROR(VLOOKUP($B751,#REF!,7,0),"")))</f>
        <v/>
      </c>
      <c r="H751" s="407" t="str">
        <f t="shared" si="191"/>
        <v/>
      </c>
      <c r="I751" s="407" t="str">
        <f t="shared" si="193"/>
        <v/>
      </c>
      <c r="J751" s="407" t="str">
        <f t="shared" si="194"/>
        <v/>
      </c>
      <c r="K751" s="407" t="str">
        <f t="shared" si="189"/>
        <v/>
      </c>
      <c r="L751" s="407"/>
      <c r="N751" s="366"/>
      <c r="O751" s="367" t="str">
        <f t="shared" si="195"/>
        <v/>
      </c>
      <c r="P751" s="366"/>
      <c r="Q751" s="395" t="str">
        <f t="shared" si="196"/>
        <v/>
      </c>
      <c r="R751" s="366"/>
      <c r="S751" s="396" t="str">
        <f t="shared" si="197"/>
        <v/>
      </c>
      <c r="T751" s="397">
        <f ca="1">SUMIF($N$8:S$9,"QUANT.",N751:S751)</f>
        <v>0</v>
      </c>
      <c r="U751" s="398">
        <f ca="1" t="shared" si="190"/>
        <v>0</v>
      </c>
      <c r="V751" s="399" t="str">
        <f ca="1" t="shared" si="192"/>
        <v/>
      </c>
      <c r="W751" s="400">
        <f ca="1" t="shared" si="198"/>
        <v>0</v>
      </c>
      <c r="X751" s="400" t="e">
        <f ca="1" t="shared" si="199"/>
        <v>#VALUE!</v>
      </c>
    </row>
    <row r="752" spans="1:24">
      <c r="A752" s="402"/>
      <c r="B752" s="403"/>
      <c r="C752" s="404" t="str">
        <f>IF($B752="","",IFERROR(VLOOKUP($B752,#REF!,2,0),IFERROR(VLOOKUP($B752,#REF!,2,0),"")))</f>
        <v/>
      </c>
      <c r="D752" s="405" t="str">
        <f>IF($B752="","",IFERROR(VLOOKUP($B752,#REF!,3,0),IFERROR(VLOOKUP($B752,#REF!,3,0),"")))</f>
        <v/>
      </c>
      <c r="E752" s="406"/>
      <c r="F752" s="407" t="str">
        <f>IF($B752="","",IFERROR(VLOOKUP($B752,#REF!,4,0),IFERROR(VLOOKUP($B752,#REF!,6,0),"")))</f>
        <v/>
      </c>
      <c r="G752" s="407" t="str">
        <f>IF($B752="","",IFERROR(VLOOKUP($B752,#REF!,5,0),IFERROR(VLOOKUP($B752,#REF!,7,0),"")))</f>
        <v/>
      </c>
      <c r="H752" s="407" t="str">
        <f t="shared" si="191"/>
        <v/>
      </c>
      <c r="I752" s="407" t="str">
        <f t="shared" si="193"/>
        <v/>
      </c>
      <c r="J752" s="407" t="str">
        <f t="shared" si="194"/>
        <v/>
      </c>
      <c r="K752" s="407" t="str">
        <f t="shared" si="189"/>
        <v/>
      </c>
      <c r="L752" s="407"/>
      <c r="N752" s="366"/>
      <c r="O752" s="367" t="str">
        <f t="shared" si="195"/>
        <v/>
      </c>
      <c r="P752" s="366"/>
      <c r="Q752" s="395" t="str">
        <f t="shared" si="196"/>
        <v/>
      </c>
      <c r="R752" s="366"/>
      <c r="S752" s="396" t="str">
        <f t="shared" si="197"/>
        <v/>
      </c>
      <c r="T752" s="397">
        <f ca="1">SUMIF($N$8:S$9,"QUANT.",N752:S752)</f>
        <v>0</v>
      </c>
      <c r="U752" s="398">
        <f ca="1" t="shared" si="190"/>
        <v>0</v>
      </c>
      <c r="V752" s="399" t="str">
        <f ca="1" t="shared" si="192"/>
        <v/>
      </c>
      <c r="W752" s="400">
        <f ca="1" t="shared" si="198"/>
        <v>0</v>
      </c>
      <c r="X752" s="400" t="e">
        <f ca="1" t="shared" si="199"/>
        <v>#VALUE!</v>
      </c>
    </row>
    <row r="753" spans="1:24">
      <c r="A753" s="402"/>
      <c r="B753" s="403"/>
      <c r="C753" s="404" t="str">
        <f>IF($B753="","",IFERROR(VLOOKUP($B753,#REF!,2,0),IFERROR(VLOOKUP($B753,#REF!,2,0),"")))</f>
        <v/>
      </c>
      <c r="D753" s="405" t="str">
        <f>IF($B753="","",IFERROR(VLOOKUP($B753,#REF!,3,0),IFERROR(VLOOKUP($B753,#REF!,3,0),"")))</f>
        <v/>
      </c>
      <c r="E753" s="406"/>
      <c r="F753" s="407" t="str">
        <f>IF($B753="","",IFERROR(VLOOKUP($B753,#REF!,4,0),IFERROR(VLOOKUP($B753,#REF!,6,0),"")))</f>
        <v/>
      </c>
      <c r="G753" s="407" t="str">
        <f>IF($B753="","",IFERROR(VLOOKUP($B753,#REF!,5,0),IFERROR(VLOOKUP($B753,#REF!,7,0),"")))</f>
        <v/>
      </c>
      <c r="H753" s="407" t="str">
        <f t="shared" si="191"/>
        <v/>
      </c>
      <c r="I753" s="407" t="str">
        <f t="shared" si="193"/>
        <v/>
      </c>
      <c r="J753" s="407" t="str">
        <f t="shared" si="194"/>
        <v/>
      </c>
      <c r="K753" s="407" t="str">
        <f t="shared" si="189"/>
        <v/>
      </c>
      <c r="L753" s="407"/>
      <c r="N753" s="366"/>
      <c r="O753" s="367" t="str">
        <f t="shared" si="195"/>
        <v/>
      </c>
      <c r="P753" s="366"/>
      <c r="Q753" s="395" t="str">
        <f t="shared" si="196"/>
        <v/>
      </c>
      <c r="R753" s="366"/>
      <c r="S753" s="396" t="str">
        <f t="shared" si="197"/>
        <v/>
      </c>
      <c r="T753" s="397">
        <f ca="1">SUMIF($N$8:S$9,"QUANT.",N753:S753)</f>
        <v>0</v>
      </c>
      <c r="U753" s="398">
        <f ca="1" t="shared" si="190"/>
        <v>0</v>
      </c>
      <c r="V753" s="399" t="str">
        <f ca="1" t="shared" si="192"/>
        <v/>
      </c>
      <c r="W753" s="400">
        <f ca="1" t="shared" si="198"/>
        <v>0</v>
      </c>
      <c r="X753" s="400" t="e">
        <f ca="1" t="shared" si="199"/>
        <v>#VALUE!</v>
      </c>
    </row>
    <row r="754" spans="1:24">
      <c r="A754" s="402"/>
      <c r="B754" s="403"/>
      <c r="C754" s="404" t="str">
        <f>IF($B754="","",IFERROR(VLOOKUP($B754,#REF!,2,0),IFERROR(VLOOKUP($B754,#REF!,2,0),"")))</f>
        <v/>
      </c>
      <c r="D754" s="405" t="str">
        <f>IF($B754="","",IFERROR(VLOOKUP($B754,#REF!,3,0),IFERROR(VLOOKUP($B754,#REF!,3,0),"")))</f>
        <v/>
      </c>
      <c r="E754" s="406"/>
      <c r="F754" s="407" t="str">
        <f>IF($B754="","",IFERROR(VLOOKUP($B754,#REF!,4,0),IFERROR(VLOOKUP($B754,#REF!,6,0),"")))</f>
        <v/>
      </c>
      <c r="G754" s="407" t="str">
        <f>IF($B754="","",IFERROR(VLOOKUP($B754,#REF!,5,0),IFERROR(VLOOKUP($B754,#REF!,7,0),"")))</f>
        <v/>
      </c>
      <c r="H754" s="407" t="str">
        <f t="shared" si="191"/>
        <v/>
      </c>
      <c r="I754" s="407" t="str">
        <f t="shared" si="193"/>
        <v/>
      </c>
      <c r="J754" s="407" t="str">
        <f t="shared" si="194"/>
        <v/>
      </c>
      <c r="K754" s="407" t="str">
        <f t="shared" si="189"/>
        <v/>
      </c>
      <c r="L754" s="407"/>
      <c r="N754" s="366"/>
      <c r="O754" s="367" t="str">
        <f t="shared" si="195"/>
        <v/>
      </c>
      <c r="P754" s="366"/>
      <c r="Q754" s="395" t="str">
        <f t="shared" si="196"/>
        <v/>
      </c>
      <c r="R754" s="366"/>
      <c r="S754" s="396" t="str">
        <f t="shared" si="197"/>
        <v/>
      </c>
      <c r="T754" s="397">
        <f ca="1">SUMIF($N$8:S$9,"QUANT.",N754:S754)</f>
        <v>0</v>
      </c>
      <c r="U754" s="398">
        <f ca="1" t="shared" si="190"/>
        <v>0</v>
      </c>
      <c r="V754" s="399" t="str">
        <f ca="1" t="shared" si="192"/>
        <v/>
      </c>
      <c r="W754" s="400">
        <f ca="1" t="shared" si="198"/>
        <v>0</v>
      </c>
      <c r="X754" s="400" t="e">
        <f ca="1" t="shared" si="199"/>
        <v>#VALUE!</v>
      </c>
    </row>
    <row r="755" spans="1:24">
      <c r="A755" s="402"/>
      <c r="B755" s="403"/>
      <c r="C755" s="404" t="str">
        <f>IF($B755="","",IFERROR(VLOOKUP($B755,#REF!,2,0),IFERROR(VLOOKUP($B755,#REF!,2,0),"")))</f>
        <v/>
      </c>
      <c r="D755" s="405" t="str">
        <f>IF($B755="","",IFERROR(VLOOKUP($B755,#REF!,3,0),IFERROR(VLOOKUP($B755,#REF!,3,0),"")))</f>
        <v/>
      </c>
      <c r="E755" s="406"/>
      <c r="F755" s="407" t="str">
        <f>IF($B755="","",IFERROR(VLOOKUP($B755,#REF!,4,0),IFERROR(VLOOKUP($B755,#REF!,6,0),"")))</f>
        <v/>
      </c>
      <c r="G755" s="407" t="str">
        <f>IF($B755="","",IFERROR(VLOOKUP($B755,#REF!,5,0),IFERROR(VLOOKUP($B755,#REF!,7,0),"")))</f>
        <v/>
      </c>
      <c r="H755" s="407" t="str">
        <f t="shared" si="191"/>
        <v/>
      </c>
      <c r="I755" s="407" t="str">
        <f t="shared" si="193"/>
        <v/>
      </c>
      <c r="J755" s="407" t="str">
        <f t="shared" si="194"/>
        <v/>
      </c>
      <c r="K755" s="407" t="str">
        <f t="shared" si="189"/>
        <v/>
      </c>
      <c r="L755" s="407"/>
      <c r="N755" s="366"/>
      <c r="O755" s="367" t="str">
        <f t="shared" si="195"/>
        <v/>
      </c>
      <c r="P755" s="366"/>
      <c r="Q755" s="395" t="str">
        <f t="shared" si="196"/>
        <v/>
      </c>
      <c r="R755" s="366"/>
      <c r="S755" s="396" t="str">
        <f t="shared" si="197"/>
        <v/>
      </c>
      <c r="T755" s="397">
        <f ca="1">SUMIF($N$8:S$9,"QUANT.",N755:S755)</f>
        <v>0</v>
      </c>
      <c r="U755" s="398">
        <f ca="1" t="shared" si="190"/>
        <v>0</v>
      </c>
      <c r="V755" s="399" t="str">
        <f ca="1" t="shared" si="192"/>
        <v/>
      </c>
      <c r="W755" s="400">
        <f ca="1" t="shared" si="198"/>
        <v>0</v>
      </c>
      <c r="X755" s="400" t="e">
        <f ca="1" t="shared" si="199"/>
        <v>#VALUE!</v>
      </c>
    </row>
    <row r="756" spans="1:24">
      <c r="A756" s="402"/>
      <c r="B756" s="403"/>
      <c r="C756" s="404" t="str">
        <f>IF($B756="","",IFERROR(VLOOKUP($B756,#REF!,2,0),IFERROR(VLOOKUP($B756,#REF!,2,0),"")))</f>
        <v/>
      </c>
      <c r="D756" s="405" t="str">
        <f>IF($B756="","",IFERROR(VLOOKUP($B756,#REF!,3,0),IFERROR(VLOOKUP($B756,#REF!,3,0),"")))</f>
        <v/>
      </c>
      <c r="E756" s="406"/>
      <c r="F756" s="407" t="str">
        <f>IF($B756="","",IFERROR(VLOOKUP($B756,#REF!,4,0),IFERROR(VLOOKUP($B756,#REF!,6,0),"")))</f>
        <v/>
      </c>
      <c r="G756" s="407" t="str">
        <f>IF($B756="","",IFERROR(VLOOKUP($B756,#REF!,5,0),IFERROR(VLOOKUP($B756,#REF!,7,0),"")))</f>
        <v/>
      </c>
      <c r="H756" s="407" t="str">
        <f t="shared" si="191"/>
        <v/>
      </c>
      <c r="I756" s="407" t="str">
        <f t="shared" si="193"/>
        <v/>
      </c>
      <c r="J756" s="407" t="str">
        <f t="shared" si="194"/>
        <v/>
      </c>
      <c r="K756" s="407" t="str">
        <f t="shared" si="189"/>
        <v/>
      </c>
      <c r="L756" s="407"/>
      <c r="N756" s="366"/>
      <c r="O756" s="367" t="str">
        <f t="shared" si="195"/>
        <v/>
      </c>
      <c r="P756" s="366"/>
      <c r="Q756" s="395" t="str">
        <f t="shared" si="196"/>
        <v/>
      </c>
      <c r="R756" s="366"/>
      <c r="S756" s="396" t="str">
        <f t="shared" si="197"/>
        <v/>
      </c>
      <c r="T756" s="397">
        <f ca="1">SUMIF($N$8:S$9,"QUANT.",N756:S756)</f>
        <v>0</v>
      </c>
      <c r="U756" s="398">
        <f ca="1" t="shared" si="190"/>
        <v>0</v>
      </c>
      <c r="V756" s="399" t="str">
        <f ca="1" t="shared" si="192"/>
        <v/>
      </c>
      <c r="W756" s="400">
        <f ca="1" t="shared" si="198"/>
        <v>0</v>
      </c>
      <c r="X756" s="400" t="e">
        <f ca="1" t="shared" si="199"/>
        <v>#VALUE!</v>
      </c>
    </row>
    <row r="757" spans="1:24">
      <c r="A757" s="402"/>
      <c r="B757" s="403"/>
      <c r="C757" s="404" t="str">
        <f>IF($B757="","",IFERROR(VLOOKUP($B757,#REF!,2,0),IFERROR(VLOOKUP($B757,#REF!,2,0),"")))</f>
        <v/>
      </c>
      <c r="D757" s="405" t="str">
        <f>IF($B757="","",IFERROR(VLOOKUP($B757,#REF!,3,0),IFERROR(VLOOKUP($B757,#REF!,3,0),"")))</f>
        <v/>
      </c>
      <c r="E757" s="406"/>
      <c r="F757" s="407" t="str">
        <f>IF($B757="","",IFERROR(VLOOKUP($B757,#REF!,4,0),IFERROR(VLOOKUP($B757,#REF!,6,0),"")))</f>
        <v/>
      </c>
      <c r="G757" s="407" t="str">
        <f>IF($B757="","",IFERROR(VLOOKUP($B757,#REF!,5,0),IFERROR(VLOOKUP($B757,#REF!,7,0),"")))</f>
        <v/>
      </c>
      <c r="H757" s="407" t="str">
        <f t="shared" si="191"/>
        <v/>
      </c>
      <c r="I757" s="407" t="str">
        <f t="shared" si="193"/>
        <v/>
      </c>
      <c r="J757" s="407" t="str">
        <f t="shared" si="194"/>
        <v/>
      </c>
      <c r="K757" s="407" t="str">
        <f t="shared" si="189"/>
        <v/>
      </c>
      <c r="L757" s="407"/>
      <c r="N757" s="366"/>
      <c r="O757" s="367" t="str">
        <f t="shared" si="195"/>
        <v/>
      </c>
      <c r="P757" s="366"/>
      <c r="Q757" s="395" t="str">
        <f t="shared" si="196"/>
        <v/>
      </c>
      <c r="R757" s="366"/>
      <c r="S757" s="396" t="str">
        <f t="shared" si="197"/>
        <v/>
      </c>
      <c r="T757" s="397">
        <f ca="1">SUMIF($N$8:S$9,"QUANT.",N757:S757)</f>
        <v>0</v>
      </c>
      <c r="U757" s="398">
        <f ca="1" t="shared" si="190"/>
        <v>0</v>
      </c>
      <c r="V757" s="399" t="str">
        <f ca="1" t="shared" si="192"/>
        <v/>
      </c>
      <c r="W757" s="400">
        <f ca="1" t="shared" si="198"/>
        <v>0</v>
      </c>
      <c r="X757" s="400" t="e">
        <f ca="1" t="shared" si="199"/>
        <v>#VALUE!</v>
      </c>
    </row>
    <row r="758" spans="1:24">
      <c r="A758" s="402"/>
      <c r="B758" s="403"/>
      <c r="C758" s="404" t="str">
        <f>IF($B758="","",IFERROR(VLOOKUP($B758,#REF!,2,0),IFERROR(VLOOKUP($B758,#REF!,2,0),"")))</f>
        <v/>
      </c>
      <c r="D758" s="405" t="str">
        <f>IF($B758="","",IFERROR(VLOOKUP($B758,#REF!,3,0),IFERROR(VLOOKUP($B758,#REF!,3,0),"")))</f>
        <v/>
      </c>
      <c r="E758" s="406"/>
      <c r="F758" s="407" t="str">
        <f>IF($B758="","",IFERROR(VLOOKUP($B758,#REF!,4,0),IFERROR(VLOOKUP($B758,#REF!,6,0),"")))</f>
        <v/>
      </c>
      <c r="G758" s="407" t="str">
        <f>IF($B758="","",IFERROR(VLOOKUP($B758,#REF!,5,0),IFERROR(VLOOKUP($B758,#REF!,7,0),"")))</f>
        <v/>
      </c>
      <c r="H758" s="407" t="str">
        <f t="shared" si="191"/>
        <v/>
      </c>
      <c r="I758" s="407" t="str">
        <f t="shared" si="193"/>
        <v/>
      </c>
      <c r="J758" s="407" t="str">
        <f t="shared" si="194"/>
        <v/>
      </c>
      <c r="K758" s="407" t="str">
        <f t="shared" si="189"/>
        <v/>
      </c>
      <c r="L758" s="407"/>
      <c r="N758" s="366"/>
      <c r="O758" s="367" t="str">
        <f t="shared" si="195"/>
        <v/>
      </c>
      <c r="P758" s="366"/>
      <c r="Q758" s="395" t="str">
        <f t="shared" si="196"/>
        <v/>
      </c>
      <c r="R758" s="366"/>
      <c r="S758" s="396" t="str">
        <f t="shared" si="197"/>
        <v/>
      </c>
      <c r="T758" s="397">
        <f ca="1">SUMIF($N$8:S$9,"QUANT.",N758:S758)</f>
        <v>0</v>
      </c>
      <c r="U758" s="398">
        <f ca="1" t="shared" si="190"/>
        <v>0</v>
      </c>
      <c r="V758" s="399" t="str">
        <f ca="1" t="shared" si="192"/>
        <v/>
      </c>
      <c r="W758" s="400">
        <f ca="1" t="shared" si="198"/>
        <v>0</v>
      </c>
      <c r="X758" s="400" t="e">
        <f ca="1" t="shared" si="199"/>
        <v>#VALUE!</v>
      </c>
    </row>
    <row r="759" spans="1:24">
      <c r="A759" s="402"/>
      <c r="B759" s="403"/>
      <c r="C759" s="404" t="str">
        <f>IF($B759="","",IFERROR(VLOOKUP($B759,#REF!,2,0),IFERROR(VLOOKUP($B759,#REF!,2,0),"")))</f>
        <v/>
      </c>
      <c r="D759" s="405" t="str">
        <f>IF($B759="","",IFERROR(VLOOKUP($B759,#REF!,3,0),IFERROR(VLOOKUP($B759,#REF!,3,0),"")))</f>
        <v/>
      </c>
      <c r="E759" s="406"/>
      <c r="F759" s="407" t="str">
        <f>IF($B759="","",IFERROR(VLOOKUP($B759,#REF!,4,0),IFERROR(VLOOKUP($B759,#REF!,6,0),"")))</f>
        <v/>
      </c>
      <c r="G759" s="407" t="str">
        <f>IF($B759="","",IFERROR(VLOOKUP($B759,#REF!,5,0),IFERROR(VLOOKUP($B759,#REF!,7,0),"")))</f>
        <v/>
      </c>
      <c r="H759" s="407" t="str">
        <f t="shared" si="191"/>
        <v/>
      </c>
      <c r="I759" s="407" t="str">
        <f t="shared" si="193"/>
        <v/>
      </c>
      <c r="J759" s="407" t="str">
        <f t="shared" si="194"/>
        <v/>
      </c>
      <c r="K759" s="407" t="str">
        <f t="shared" si="189"/>
        <v/>
      </c>
      <c r="L759" s="407"/>
      <c r="N759" s="366"/>
      <c r="O759" s="367" t="str">
        <f t="shared" si="195"/>
        <v/>
      </c>
      <c r="P759" s="366"/>
      <c r="Q759" s="395" t="str">
        <f t="shared" si="196"/>
        <v/>
      </c>
      <c r="R759" s="366"/>
      <c r="S759" s="396" t="str">
        <f t="shared" si="197"/>
        <v/>
      </c>
      <c r="T759" s="397">
        <f ca="1">SUMIF($N$8:S$9,"QUANT.",N759:S759)</f>
        <v>0</v>
      </c>
      <c r="U759" s="398">
        <f ca="1" t="shared" si="190"/>
        <v>0</v>
      </c>
      <c r="V759" s="399" t="str">
        <f ca="1" t="shared" si="192"/>
        <v/>
      </c>
      <c r="W759" s="400">
        <f ca="1" t="shared" si="198"/>
        <v>0</v>
      </c>
      <c r="X759" s="400" t="e">
        <f ca="1" t="shared" si="199"/>
        <v>#VALUE!</v>
      </c>
    </row>
    <row r="760" spans="1:24">
      <c r="A760" s="402"/>
      <c r="B760" s="403"/>
      <c r="C760" s="404" t="str">
        <f>IF($B760="","",IFERROR(VLOOKUP($B760,#REF!,2,0),IFERROR(VLOOKUP($B760,#REF!,2,0),"")))</f>
        <v/>
      </c>
      <c r="D760" s="405" t="str">
        <f>IF($B760="","",IFERROR(VLOOKUP($B760,#REF!,3,0),IFERROR(VLOOKUP($B760,#REF!,3,0),"")))</f>
        <v/>
      </c>
      <c r="E760" s="406"/>
      <c r="F760" s="407" t="str">
        <f>IF($B760="","",IFERROR(VLOOKUP($B760,#REF!,4,0),IFERROR(VLOOKUP($B760,#REF!,6,0),"")))</f>
        <v/>
      </c>
      <c r="G760" s="407" t="str">
        <f>IF($B760="","",IFERROR(VLOOKUP($B760,#REF!,5,0),IFERROR(VLOOKUP($B760,#REF!,7,0),"")))</f>
        <v/>
      </c>
      <c r="H760" s="407" t="str">
        <f t="shared" si="191"/>
        <v/>
      </c>
      <c r="I760" s="407" t="str">
        <f t="shared" si="193"/>
        <v/>
      </c>
      <c r="J760" s="407" t="str">
        <f t="shared" si="194"/>
        <v/>
      </c>
      <c r="K760" s="407" t="str">
        <f t="shared" si="189"/>
        <v/>
      </c>
      <c r="L760" s="407"/>
      <c r="N760" s="366"/>
      <c r="O760" s="367" t="str">
        <f t="shared" si="195"/>
        <v/>
      </c>
      <c r="P760" s="366"/>
      <c r="Q760" s="395" t="str">
        <f t="shared" si="196"/>
        <v/>
      </c>
      <c r="R760" s="366"/>
      <c r="S760" s="396" t="str">
        <f t="shared" si="197"/>
        <v/>
      </c>
      <c r="T760" s="397">
        <f ca="1">SUMIF($N$8:S$9,"QUANT.",N760:S760)</f>
        <v>0</v>
      </c>
      <c r="U760" s="398">
        <f ca="1" t="shared" si="190"/>
        <v>0</v>
      </c>
      <c r="V760" s="399" t="str">
        <f ca="1" t="shared" si="192"/>
        <v/>
      </c>
      <c r="W760" s="400">
        <f ca="1" t="shared" si="198"/>
        <v>0</v>
      </c>
      <c r="X760" s="400" t="e">
        <f ca="1" t="shared" si="199"/>
        <v>#VALUE!</v>
      </c>
    </row>
    <row r="761" spans="1:24">
      <c r="A761" s="402"/>
      <c r="B761" s="403"/>
      <c r="C761" s="404" t="str">
        <f>IF($B761="","",IFERROR(VLOOKUP($B761,#REF!,2,0),IFERROR(VLOOKUP($B761,#REF!,2,0),"")))</f>
        <v/>
      </c>
      <c r="D761" s="405" t="str">
        <f>IF($B761="","",IFERROR(VLOOKUP($B761,#REF!,3,0),IFERROR(VLOOKUP($B761,#REF!,3,0),"")))</f>
        <v/>
      </c>
      <c r="E761" s="406"/>
      <c r="F761" s="407" t="str">
        <f>IF($B761="","",IFERROR(VLOOKUP($B761,#REF!,4,0),IFERROR(VLOOKUP($B761,#REF!,6,0),"")))</f>
        <v/>
      </c>
      <c r="G761" s="407" t="str">
        <f>IF($B761="","",IFERROR(VLOOKUP($B761,#REF!,5,0),IFERROR(VLOOKUP($B761,#REF!,7,0),"")))</f>
        <v/>
      </c>
      <c r="H761" s="407" t="str">
        <f t="shared" si="191"/>
        <v/>
      </c>
      <c r="I761" s="407" t="str">
        <f t="shared" si="193"/>
        <v/>
      </c>
      <c r="J761" s="407" t="str">
        <f t="shared" si="194"/>
        <v/>
      </c>
      <c r="K761" s="407" t="str">
        <f t="shared" si="189"/>
        <v/>
      </c>
      <c r="L761" s="407"/>
      <c r="N761" s="366"/>
      <c r="O761" s="367" t="str">
        <f t="shared" si="195"/>
        <v/>
      </c>
      <c r="P761" s="366"/>
      <c r="Q761" s="395" t="str">
        <f t="shared" si="196"/>
        <v/>
      </c>
      <c r="R761" s="366"/>
      <c r="S761" s="396" t="str">
        <f t="shared" si="197"/>
        <v/>
      </c>
      <c r="T761" s="397">
        <f ca="1">SUMIF($N$8:S$9,"QUANT.",N761:S761)</f>
        <v>0</v>
      </c>
      <c r="U761" s="398">
        <f ca="1" t="shared" si="190"/>
        <v>0</v>
      </c>
      <c r="V761" s="399" t="str">
        <f ca="1" t="shared" si="192"/>
        <v/>
      </c>
      <c r="W761" s="400">
        <f ca="1" t="shared" si="198"/>
        <v>0</v>
      </c>
      <c r="X761" s="400" t="e">
        <f ca="1" t="shared" si="199"/>
        <v>#VALUE!</v>
      </c>
    </row>
    <row r="762" spans="1:24">
      <c r="A762" s="402"/>
      <c r="B762" s="403"/>
      <c r="C762" s="404" t="str">
        <f>IF($B762="","",IFERROR(VLOOKUP($B762,#REF!,2,0),IFERROR(VLOOKUP($B762,#REF!,2,0),"")))</f>
        <v/>
      </c>
      <c r="D762" s="405" t="str">
        <f>IF($B762="","",IFERROR(VLOOKUP($B762,#REF!,3,0),IFERROR(VLOOKUP($B762,#REF!,3,0),"")))</f>
        <v/>
      </c>
      <c r="E762" s="406"/>
      <c r="F762" s="407" t="str">
        <f>IF($B762="","",IFERROR(VLOOKUP($B762,#REF!,4,0),IFERROR(VLOOKUP($B762,#REF!,6,0),"")))</f>
        <v/>
      </c>
      <c r="G762" s="407" t="str">
        <f>IF($B762="","",IFERROR(VLOOKUP($B762,#REF!,5,0),IFERROR(VLOOKUP($B762,#REF!,7,0),"")))</f>
        <v/>
      </c>
      <c r="H762" s="407" t="str">
        <f t="shared" si="191"/>
        <v/>
      </c>
      <c r="I762" s="407" t="str">
        <f t="shared" si="193"/>
        <v/>
      </c>
      <c r="J762" s="407" t="str">
        <f t="shared" si="194"/>
        <v/>
      </c>
      <c r="K762" s="407" t="str">
        <f t="shared" si="189"/>
        <v/>
      </c>
      <c r="L762" s="407"/>
      <c r="N762" s="366"/>
      <c r="O762" s="367" t="str">
        <f t="shared" si="195"/>
        <v/>
      </c>
      <c r="P762" s="366"/>
      <c r="Q762" s="395" t="str">
        <f t="shared" si="196"/>
        <v/>
      </c>
      <c r="R762" s="366"/>
      <c r="S762" s="396" t="str">
        <f t="shared" si="197"/>
        <v/>
      </c>
      <c r="T762" s="397">
        <f ca="1">SUMIF($N$8:S$9,"QUANT.",N762:S762)</f>
        <v>0</v>
      </c>
      <c r="U762" s="398">
        <f ca="1" t="shared" si="190"/>
        <v>0</v>
      </c>
      <c r="V762" s="399" t="str">
        <f ca="1" t="shared" si="192"/>
        <v/>
      </c>
      <c r="W762" s="400">
        <f ca="1" t="shared" si="198"/>
        <v>0</v>
      </c>
      <c r="X762" s="400" t="e">
        <f ca="1" t="shared" si="199"/>
        <v>#VALUE!</v>
      </c>
    </row>
    <row r="763" spans="1:24">
      <c r="A763" s="402"/>
      <c r="B763" s="403"/>
      <c r="C763" s="404" t="str">
        <f>IF($B763="","",IFERROR(VLOOKUP($B763,#REF!,2,0),IFERROR(VLOOKUP($B763,#REF!,2,0),"")))</f>
        <v/>
      </c>
      <c r="D763" s="405" t="str">
        <f>IF($B763="","",IFERROR(VLOOKUP($B763,#REF!,3,0),IFERROR(VLOOKUP($B763,#REF!,3,0),"")))</f>
        <v/>
      </c>
      <c r="E763" s="406"/>
      <c r="F763" s="407" t="str">
        <f>IF($B763="","",IFERROR(VLOOKUP($B763,#REF!,4,0),IFERROR(VLOOKUP($B763,#REF!,6,0),"")))</f>
        <v/>
      </c>
      <c r="G763" s="407" t="str">
        <f>IF($B763="","",IFERROR(VLOOKUP($B763,#REF!,5,0),IFERROR(VLOOKUP($B763,#REF!,7,0),"")))</f>
        <v/>
      </c>
      <c r="H763" s="407" t="str">
        <f t="shared" si="191"/>
        <v/>
      </c>
      <c r="I763" s="407" t="str">
        <f t="shared" si="193"/>
        <v/>
      </c>
      <c r="J763" s="407" t="str">
        <f t="shared" si="194"/>
        <v/>
      </c>
      <c r="K763" s="407" t="str">
        <f t="shared" si="189"/>
        <v/>
      </c>
      <c r="L763" s="407"/>
      <c r="N763" s="366"/>
      <c r="O763" s="367" t="str">
        <f t="shared" si="195"/>
        <v/>
      </c>
      <c r="P763" s="366"/>
      <c r="Q763" s="395" t="str">
        <f t="shared" si="196"/>
        <v/>
      </c>
      <c r="R763" s="366"/>
      <c r="S763" s="396" t="str">
        <f t="shared" si="197"/>
        <v/>
      </c>
      <c r="T763" s="397">
        <f ca="1">SUMIF($N$8:S$9,"QUANT.",N763:S763)</f>
        <v>0</v>
      </c>
      <c r="U763" s="398">
        <f ca="1" t="shared" si="190"/>
        <v>0</v>
      </c>
      <c r="V763" s="399" t="str">
        <f ca="1" t="shared" si="192"/>
        <v/>
      </c>
      <c r="W763" s="400">
        <f ca="1" t="shared" si="198"/>
        <v>0</v>
      </c>
      <c r="X763" s="400" t="e">
        <f ca="1" t="shared" si="199"/>
        <v>#VALUE!</v>
      </c>
    </row>
    <row r="764" spans="1:24">
      <c r="A764" s="402"/>
      <c r="B764" s="403"/>
      <c r="C764" s="404" t="str">
        <f>IF($B764="","",IFERROR(VLOOKUP($B764,#REF!,2,0),IFERROR(VLOOKUP($B764,#REF!,2,0),"")))</f>
        <v/>
      </c>
      <c r="D764" s="405" t="str">
        <f>IF($B764="","",IFERROR(VLOOKUP($B764,#REF!,3,0),IFERROR(VLOOKUP($B764,#REF!,3,0),"")))</f>
        <v/>
      </c>
      <c r="E764" s="406"/>
      <c r="F764" s="407" t="str">
        <f>IF($B764="","",IFERROR(VLOOKUP($B764,#REF!,4,0),IFERROR(VLOOKUP($B764,#REF!,6,0),"")))</f>
        <v/>
      </c>
      <c r="G764" s="407" t="str">
        <f>IF($B764="","",IFERROR(VLOOKUP($B764,#REF!,5,0),IFERROR(VLOOKUP($B764,#REF!,7,0),"")))</f>
        <v/>
      </c>
      <c r="H764" s="407" t="str">
        <f t="shared" si="191"/>
        <v/>
      </c>
      <c r="I764" s="407" t="str">
        <f t="shared" si="193"/>
        <v/>
      </c>
      <c r="J764" s="407" t="str">
        <f t="shared" si="194"/>
        <v/>
      </c>
      <c r="K764" s="407" t="str">
        <f t="shared" si="189"/>
        <v/>
      </c>
      <c r="L764" s="407"/>
      <c r="N764" s="366"/>
      <c r="O764" s="367" t="str">
        <f t="shared" si="195"/>
        <v/>
      </c>
      <c r="P764" s="366"/>
      <c r="Q764" s="395" t="str">
        <f t="shared" si="196"/>
        <v/>
      </c>
      <c r="R764" s="366"/>
      <c r="S764" s="396" t="str">
        <f t="shared" si="197"/>
        <v/>
      </c>
      <c r="T764" s="397">
        <f ca="1">SUMIF($N$8:S$9,"QUANT.",N764:S764)</f>
        <v>0</v>
      </c>
      <c r="U764" s="398">
        <f ca="1" t="shared" si="190"/>
        <v>0</v>
      </c>
      <c r="V764" s="399" t="str">
        <f ca="1" t="shared" si="192"/>
        <v/>
      </c>
      <c r="W764" s="400">
        <f ca="1" t="shared" si="198"/>
        <v>0</v>
      </c>
      <c r="X764" s="400" t="e">
        <f ca="1" t="shared" si="199"/>
        <v>#VALUE!</v>
      </c>
    </row>
    <row r="765" spans="1:24">
      <c r="A765" s="402"/>
      <c r="B765" s="403"/>
      <c r="C765" s="404" t="str">
        <f>IF($B765="","",IFERROR(VLOOKUP($B765,#REF!,2,0),IFERROR(VLOOKUP($B765,#REF!,2,0),"")))</f>
        <v/>
      </c>
      <c r="D765" s="405" t="str">
        <f>IF($B765="","",IFERROR(VLOOKUP($B765,#REF!,3,0),IFERROR(VLOOKUP($B765,#REF!,3,0),"")))</f>
        <v/>
      </c>
      <c r="E765" s="406"/>
      <c r="F765" s="407" t="str">
        <f>IF($B765="","",IFERROR(VLOOKUP($B765,#REF!,4,0),IFERROR(VLOOKUP($B765,#REF!,6,0),"")))</f>
        <v/>
      </c>
      <c r="G765" s="407" t="str">
        <f>IF($B765="","",IFERROR(VLOOKUP($B765,#REF!,5,0),IFERROR(VLOOKUP($B765,#REF!,7,0),"")))</f>
        <v/>
      </c>
      <c r="H765" s="407" t="str">
        <f t="shared" si="191"/>
        <v/>
      </c>
      <c r="I765" s="407" t="str">
        <f t="shared" si="193"/>
        <v/>
      </c>
      <c r="J765" s="407" t="str">
        <f t="shared" si="194"/>
        <v/>
      </c>
      <c r="K765" s="407" t="str">
        <f t="shared" si="189"/>
        <v/>
      </c>
      <c r="L765" s="407"/>
      <c r="N765" s="366"/>
      <c r="O765" s="367" t="str">
        <f t="shared" si="195"/>
        <v/>
      </c>
      <c r="P765" s="366"/>
      <c r="Q765" s="395" t="str">
        <f t="shared" si="196"/>
        <v/>
      </c>
      <c r="R765" s="366"/>
      <c r="S765" s="396" t="str">
        <f t="shared" si="197"/>
        <v/>
      </c>
      <c r="T765" s="397">
        <f ca="1">SUMIF($N$8:S$9,"QUANT.",N765:S765)</f>
        <v>0</v>
      </c>
      <c r="U765" s="398">
        <f ca="1" t="shared" si="190"/>
        <v>0</v>
      </c>
      <c r="V765" s="399" t="str">
        <f ca="1" t="shared" si="192"/>
        <v/>
      </c>
      <c r="W765" s="400">
        <f ca="1" t="shared" si="198"/>
        <v>0</v>
      </c>
      <c r="X765" s="400" t="e">
        <f ca="1" t="shared" si="199"/>
        <v>#VALUE!</v>
      </c>
    </row>
    <row r="766" spans="1:24">
      <c r="A766" s="402"/>
      <c r="B766" s="403"/>
      <c r="C766" s="404" t="str">
        <f>IF($B766="","",IFERROR(VLOOKUP($B766,#REF!,2,0),IFERROR(VLOOKUP($B766,#REF!,2,0),"")))</f>
        <v/>
      </c>
      <c r="D766" s="405" t="str">
        <f>IF($B766="","",IFERROR(VLOOKUP($B766,#REF!,3,0),IFERROR(VLOOKUP($B766,#REF!,3,0),"")))</f>
        <v/>
      </c>
      <c r="E766" s="406"/>
      <c r="F766" s="407" t="str">
        <f>IF($B766="","",IFERROR(VLOOKUP($B766,#REF!,4,0),IFERROR(VLOOKUP($B766,#REF!,6,0),"")))</f>
        <v/>
      </c>
      <c r="G766" s="407" t="str">
        <f>IF($B766="","",IFERROR(VLOOKUP($B766,#REF!,5,0),IFERROR(VLOOKUP($B766,#REF!,7,0),"")))</f>
        <v/>
      </c>
      <c r="H766" s="407" t="str">
        <f t="shared" si="191"/>
        <v/>
      </c>
      <c r="I766" s="407" t="str">
        <f t="shared" si="193"/>
        <v/>
      </c>
      <c r="J766" s="407" t="str">
        <f t="shared" si="194"/>
        <v/>
      </c>
      <c r="K766" s="407" t="str">
        <f t="shared" si="189"/>
        <v/>
      </c>
      <c r="L766" s="407"/>
      <c r="N766" s="366"/>
      <c r="O766" s="367" t="str">
        <f t="shared" si="195"/>
        <v/>
      </c>
      <c r="P766" s="366"/>
      <c r="Q766" s="395" t="str">
        <f t="shared" si="196"/>
        <v/>
      </c>
      <c r="R766" s="366"/>
      <c r="S766" s="396" t="str">
        <f t="shared" si="197"/>
        <v/>
      </c>
      <c r="T766" s="397">
        <f ca="1">SUMIF($N$8:S$9,"QUANT.",N766:S766)</f>
        <v>0</v>
      </c>
      <c r="U766" s="398">
        <f ca="1" t="shared" si="190"/>
        <v>0</v>
      </c>
      <c r="V766" s="399" t="str">
        <f ca="1" t="shared" si="192"/>
        <v/>
      </c>
      <c r="W766" s="400">
        <f ca="1" t="shared" si="198"/>
        <v>0</v>
      </c>
      <c r="X766" s="400" t="e">
        <f ca="1" t="shared" si="199"/>
        <v>#VALUE!</v>
      </c>
    </row>
    <row r="767" spans="1:24">
      <c r="A767" s="402"/>
      <c r="B767" s="403"/>
      <c r="C767" s="404" t="str">
        <f>IF($B767="","",IFERROR(VLOOKUP($B767,#REF!,2,0),IFERROR(VLOOKUP($B767,#REF!,2,0),"")))</f>
        <v/>
      </c>
      <c r="D767" s="405" t="str">
        <f>IF($B767="","",IFERROR(VLOOKUP($B767,#REF!,3,0),IFERROR(VLOOKUP($B767,#REF!,3,0),"")))</f>
        <v/>
      </c>
      <c r="E767" s="406"/>
      <c r="F767" s="407" t="str">
        <f>IF($B767="","",IFERROR(VLOOKUP($B767,#REF!,4,0),IFERROR(VLOOKUP($B767,#REF!,6,0),"")))</f>
        <v/>
      </c>
      <c r="G767" s="407" t="str">
        <f>IF($B767="","",IFERROR(VLOOKUP($B767,#REF!,5,0),IFERROR(VLOOKUP($B767,#REF!,7,0),"")))</f>
        <v/>
      </c>
      <c r="H767" s="407" t="str">
        <f t="shared" si="191"/>
        <v/>
      </c>
      <c r="I767" s="407" t="str">
        <f t="shared" si="193"/>
        <v/>
      </c>
      <c r="J767" s="407" t="str">
        <f t="shared" si="194"/>
        <v/>
      </c>
      <c r="K767" s="407" t="str">
        <f t="shared" si="189"/>
        <v/>
      </c>
      <c r="L767" s="407"/>
      <c r="N767" s="366"/>
      <c r="O767" s="367" t="str">
        <f t="shared" si="195"/>
        <v/>
      </c>
      <c r="P767" s="366"/>
      <c r="Q767" s="395" t="str">
        <f t="shared" si="196"/>
        <v/>
      </c>
      <c r="R767" s="366"/>
      <c r="S767" s="396" t="str">
        <f t="shared" si="197"/>
        <v/>
      </c>
      <c r="T767" s="397">
        <f ca="1">SUMIF($N$8:S$9,"QUANT.",N767:S767)</f>
        <v>0</v>
      </c>
      <c r="U767" s="398">
        <f ca="1" t="shared" si="190"/>
        <v>0</v>
      </c>
      <c r="V767" s="399" t="str">
        <f ca="1" t="shared" si="192"/>
        <v/>
      </c>
      <c r="W767" s="400">
        <f ca="1" t="shared" si="198"/>
        <v>0</v>
      </c>
      <c r="X767" s="400" t="e">
        <f ca="1" t="shared" si="199"/>
        <v>#VALUE!</v>
      </c>
    </row>
    <row r="768" spans="1:24">
      <c r="A768" s="402"/>
      <c r="B768" s="403"/>
      <c r="C768" s="404" t="str">
        <f>IF($B768="","",IFERROR(VLOOKUP($B768,#REF!,2,0),IFERROR(VLOOKUP($B768,#REF!,2,0),"")))</f>
        <v/>
      </c>
      <c r="D768" s="405" t="str">
        <f>IF($B768="","",IFERROR(VLOOKUP($B768,#REF!,3,0),IFERROR(VLOOKUP($B768,#REF!,3,0),"")))</f>
        <v/>
      </c>
      <c r="E768" s="406"/>
      <c r="F768" s="407" t="str">
        <f>IF($B768="","",IFERROR(VLOOKUP($B768,#REF!,4,0),IFERROR(VLOOKUP($B768,#REF!,6,0),"")))</f>
        <v/>
      </c>
      <c r="G768" s="407" t="str">
        <f>IF($B768="","",IFERROR(VLOOKUP($B768,#REF!,5,0),IFERROR(VLOOKUP($B768,#REF!,7,0),"")))</f>
        <v/>
      </c>
      <c r="H768" s="407" t="str">
        <f t="shared" si="191"/>
        <v/>
      </c>
      <c r="I768" s="407" t="str">
        <f t="shared" si="193"/>
        <v/>
      </c>
      <c r="J768" s="407" t="str">
        <f t="shared" si="194"/>
        <v/>
      </c>
      <c r="K768" s="407" t="str">
        <f t="shared" si="189"/>
        <v/>
      </c>
      <c r="L768" s="407"/>
      <c r="N768" s="366"/>
      <c r="O768" s="367" t="str">
        <f t="shared" si="195"/>
        <v/>
      </c>
      <c r="P768" s="366"/>
      <c r="Q768" s="395" t="str">
        <f t="shared" si="196"/>
        <v/>
      </c>
      <c r="R768" s="366"/>
      <c r="S768" s="396" t="str">
        <f t="shared" si="197"/>
        <v/>
      </c>
      <c r="T768" s="397">
        <f ca="1">SUMIF($N$8:S$9,"QUANT.",N768:S768)</f>
        <v>0</v>
      </c>
      <c r="U768" s="398">
        <f ca="1" t="shared" si="190"/>
        <v>0</v>
      </c>
      <c r="V768" s="399" t="str">
        <f ca="1" t="shared" si="192"/>
        <v/>
      </c>
      <c r="W768" s="400">
        <f ca="1" t="shared" si="198"/>
        <v>0</v>
      </c>
      <c r="X768" s="400" t="e">
        <f ca="1" t="shared" si="199"/>
        <v>#VALUE!</v>
      </c>
    </row>
    <row r="769" spans="1:24">
      <c r="A769" s="402"/>
      <c r="B769" s="403"/>
      <c r="C769" s="404" t="str">
        <f>IF($B769="","",IFERROR(VLOOKUP($B769,#REF!,2,0),IFERROR(VLOOKUP($B769,#REF!,2,0),"")))</f>
        <v/>
      </c>
      <c r="D769" s="405" t="str">
        <f>IF($B769="","",IFERROR(VLOOKUP($B769,#REF!,3,0),IFERROR(VLOOKUP($B769,#REF!,3,0),"")))</f>
        <v/>
      </c>
      <c r="E769" s="406"/>
      <c r="F769" s="407" t="str">
        <f>IF($B769="","",IFERROR(VLOOKUP($B769,#REF!,4,0),IFERROR(VLOOKUP($B769,#REF!,6,0),"")))</f>
        <v/>
      </c>
      <c r="G769" s="407" t="str">
        <f>IF($B769="","",IFERROR(VLOOKUP($B769,#REF!,5,0),IFERROR(VLOOKUP($B769,#REF!,7,0),"")))</f>
        <v/>
      </c>
      <c r="H769" s="407" t="str">
        <f t="shared" si="191"/>
        <v/>
      </c>
      <c r="I769" s="407" t="str">
        <f t="shared" si="193"/>
        <v/>
      </c>
      <c r="J769" s="407" t="str">
        <f t="shared" si="194"/>
        <v/>
      </c>
      <c r="K769" s="407" t="str">
        <f t="shared" si="189"/>
        <v/>
      </c>
      <c r="L769" s="407"/>
      <c r="N769" s="366"/>
      <c r="O769" s="367" t="str">
        <f t="shared" si="195"/>
        <v/>
      </c>
      <c r="P769" s="366"/>
      <c r="Q769" s="395" t="str">
        <f t="shared" si="196"/>
        <v/>
      </c>
      <c r="R769" s="366"/>
      <c r="S769" s="396" t="str">
        <f t="shared" si="197"/>
        <v/>
      </c>
      <c r="T769" s="397">
        <f ca="1">SUMIF($N$8:S$9,"QUANT.",N769:S769)</f>
        <v>0</v>
      </c>
      <c r="U769" s="398">
        <f ca="1" t="shared" si="190"/>
        <v>0</v>
      </c>
      <c r="V769" s="399" t="str">
        <f ca="1" t="shared" si="192"/>
        <v/>
      </c>
      <c r="W769" s="400">
        <f ca="1" t="shared" si="198"/>
        <v>0</v>
      </c>
      <c r="X769" s="400" t="e">
        <f ca="1" t="shared" si="199"/>
        <v>#VALUE!</v>
      </c>
    </row>
    <row r="770" spans="1:24">
      <c r="A770" s="402"/>
      <c r="B770" s="403"/>
      <c r="C770" s="404" t="str">
        <f>IF($B770="","",IFERROR(VLOOKUP($B770,#REF!,2,0),IFERROR(VLOOKUP($B770,#REF!,2,0),"")))</f>
        <v/>
      </c>
      <c r="D770" s="405" t="str">
        <f>IF($B770="","",IFERROR(VLOOKUP($B770,#REF!,3,0),IFERROR(VLOOKUP($B770,#REF!,3,0),"")))</f>
        <v/>
      </c>
      <c r="E770" s="406"/>
      <c r="F770" s="407" t="str">
        <f>IF($B770="","",IFERROR(VLOOKUP($B770,#REF!,4,0),IFERROR(VLOOKUP($B770,#REF!,6,0),"")))</f>
        <v/>
      </c>
      <c r="G770" s="407" t="str">
        <f>IF($B770="","",IFERROR(VLOOKUP($B770,#REF!,5,0),IFERROR(VLOOKUP($B770,#REF!,7,0),"")))</f>
        <v/>
      </c>
      <c r="H770" s="407" t="str">
        <f t="shared" si="191"/>
        <v/>
      </c>
      <c r="I770" s="407" t="str">
        <f t="shared" si="193"/>
        <v/>
      </c>
      <c r="J770" s="407" t="str">
        <f t="shared" si="194"/>
        <v/>
      </c>
      <c r="K770" s="407" t="str">
        <f t="shared" si="189"/>
        <v/>
      </c>
      <c r="L770" s="407"/>
      <c r="N770" s="366"/>
      <c r="O770" s="367" t="str">
        <f t="shared" si="195"/>
        <v/>
      </c>
      <c r="P770" s="366"/>
      <c r="Q770" s="395" t="str">
        <f t="shared" si="196"/>
        <v/>
      </c>
      <c r="R770" s="366"/>
      <c r="S770" s="396" t="str">
        <f t="shared" si="197"/>
        <v/>
      </c>
      <c r="T770" s="397">
        <f ca="1">SUMIF($N$8:S$9,"QUANT.",N770:S770)</f>
        <v>0</v>
      </c>
      <c r="U770" s="398">
        <f ca="1" t="shared" si="190"/>
        <v>0</v>
      </c>
      <c r="V770" s="399" t="str">
        <f ca="1" t="shared" si="192"/>
        <v/>
      </c>
      <c r="W770" s="400">
        <f ca="1" t="shared" si="198"/>
        <v>0</v>
      </c>
      <c r="X770" s="400" t="e">
        <f ca="1" t="shared" si="199"/>
        <v>#VALUE!</v>
      </c>
    </row>
    <row r="771" spans="1:24">
      <c r="A771" s="402"/>
      <c r="B771" s="403"/>
      <c r="C771" s="404" t="str">
        <f>IF($B771="","",IFERROR(VLOOKUP($B771,#REF!,2,0),IFERROR(VLOOKUP($B771,#REF!,2,0),"")))</f>
        <v/>
      </c>
      <c r="D771" s="405" t="str">
        <f>IF($B771="","",IFERROR(VLOOKUP($B771,#REF!,3,0),IFERROR(VLOOKUP($B771,#REF!,3,0),"")))</f>
        <v/>
      </c>
      <c r="E771" s="406"/>
      <c r="F771" s="407" t="str">
        <f>IF($B771="","",IFERROR(VLOOKUP($B771,#REF!,4,0),IFERROR(VLOOKUP($B771,#REF!,6,0),"")))</f>
        <v/>
      </c>
      <c r="G771" s="407" t="str">
        <f>IF($B771="","",IFERROR(VLOOKUP($B771,#REF!,5,0),IFERROR(VLOOKUP($B771,#REF!,7,0),"")))</f>
        <v/>
      </c>
      <c r="H771" s="407" t="str">
        <f t="shared" si="191"/>
        <v/>
      </c>
      <c r="I771" s="407" t="str">
        <f t="shared" si="193"/>
        <v/>
      </c>
      <c r="J771" s="407" t="str">
        <f t="shared" si="194"/>
        <v/>
      </c>
      <c r="K771" s="407" t="str">
        <f t="shared" si="189"/>
        <v/>
      </c>
      <c r="L771" s="407"/>
      <c r="N771" s="366"/>
      <c r="O771" s="367" t="str">
        <f t="shared" si="195"/>
        <v/>
      </c>
      <c r="P771" s="366"/>
      <c r="Q771" s="395" t="str">
        <f t="shared" si="196"/>
        <v/>
      </c>
      <c r="R771" s="366"/>
      <c r="S771" s="396" t="str">
        <f t="shared" si="197"/>
        <v/>
      </c>
      <c r="T771" s="397">
        <f ca="1">SUMIF($N$8:S$9,"QUANT.",N771:S771)</f>
        <v>0</v>
      </c>
      <c r="U771" s="398">
        <f ca="1" t="shared" si="190"/>
        <v>0</v>
      </c>
      <c r="V771" s="399" t="str">
        <f ca="1" t="shared" si="192"/>
        <v/>
      </c>
      <c r="W771" s="400">
        <f ca="1" t="shared" si="198"/>
        <v>0</v>
      </c>
      <c r="X771" s="400" t="e">
        <f ca="1" t="shared" si="199"/>
        <v>#VALUE!</v>
      </c>
    </row>
    <row r="772" spans="1:24">
      <c r="A772" s="402"/>
      <c r="B772" s="403"/>
      <c r="C772" s="404" t="str">
        <f>IF($B772="","",IFERROR(VLOOKUP($B772,#REF!,2,0),IFERROR(VLOOKUP($B772,#REF!,2,0),"")))</f>
        <v/>
      </c>
      <c r="D772" s="405" t="str">
        <f>IF($B772="","",IFERROR(VLOOKUP($B772,#REF!,3,0),IFERROR(VLOOKUP($B772,#REF!,3,0),"")))</f>
        <v/>
      </c>
      <c r="E772" s="406"/>
      <c r="F772" s="407" t="str">
        <f>IF($B772="","",IFERROR(VLOOKUP($B772,#REF!,4,0),IFERROR(VLOOKUP($B772,#REF!,6,0),"")))</f>
        <v/>
      </c>
      <c r="G772" s="407" t="str">
        <f>IF($B772="","",IFERROR(VLOOKUP($B772,#REF!,5,0),IFERROR(VLOOKUP($B772,#REF!,7,0),"")))</f>
        <v/>
      </c>
      <c r="H772" s="407" t="str">
        <f t="shared" si="191"/>
        <v/>
      </c>
      <c r="I772" s="407" t="str">
        <f t="shared" si="193"/>
        <v/>
      </c>
      <c r="J772" s="407" t="str">
        <f t="shared" si="194"/>
        <v/>
      </c>
      <c r="K772" s="407" t="str">
        <f t="shared" si="189"/>
        <v/>
      </c>
      <c r="L772" s="407"/>
      <c r="N772" s="366"/>
      <c r="O772" s="367" t="str">
        <f t="shared" si="195"/>
        <v/>
      </c>
      <c r="P772" s="366"/>
      <c r="Q772" s="395" t="str">
        <f t="shared" si="196"/>
        <v/>
      </c>
      <c r="R772" s="366"/>
      <c r="S772" s="396" t="str">
        <f t="shared" si="197"/>
        <v/>
      </c>
      <c r="T772" s="397">
        <f ca="1">SUMIF($N$8:S$9,"QUANT.",N772:S772)</f>
        <v>0</v>
      </c>
      <c r="U772" s="398">
        <f ca="1" t="shared" si="190"/>
        <v>0</v>
      </c>
      <c r="V772" s="399" t="str">
        <f ca="1" t="shared" si="192"/>
        <v/>
      </c>
      <c r="W772" s="400">
        <f ca="1" t="shared" si="198"/>
        <v>0</v>
      </c>
      <c r="X772" s="400" t="e">
        <f ca="1" t="shared" si="199"/>
        <v>#VALUE!</v>
      </c>
    </row>
    <row r="773" spans="1:24">
      <c r="A773" s="402"/>
      <c r="B773" s="403"/>
      <c r="C773" s="404" t="str">
        <f>IF($B773="","",IFERROR(VLOOKUP($B773,#REF!,2,0),IFERROR(VLOOKUP($B773,#REF!,2,0),"")))</f>
        <v/>
      </c>
      <c r="D773" s="405" t="str">
        <f>IF($B773="","",IFERROR(VLOOKUP($B773,#REF!,3,0),IFERROR(VLOOKUP($B773,#REF!,3,0),"")))</f>
        <v/>
      </c>
      <c r="E773" s="406"/>
      <c r="F773" s="407" t="str">
        <f>IF($B773="","",IFERROR(VLOOKUP($B773,#REF!,4,0),IFERROR(VLOOKUP($B773,#REF!,6,0),"")))</f>
        <v/>
      </c>
      <c r="G773" s="407" t="str">
        <f>IF($B773="","",IFERROR(VLOOKUP($B773,#REF!,5,0),IFERROR(VLOOKUP($B773,#REF!,7,0),"")))</f>
        <v/>
      </c>
      <c r="H773" s="407" t="str">
        <f t="shared" si="191"/>
        <v/>
      </c>
      <c r="I773" s="407" t="str">
        <f t="shared" si="193"/>
        <v/>
      </c>
      <c r="J773" s="407" t="str">
        <f t="shared" si="194"/>
        <v/>
      </c>
      <c r="K773" s="407" t="str">
        <f t="shared" si="189"/>
        <v/>
      </c>
      <c r="L773" s="407"/>
      <c r="N773" s="366"/>
      <c r="O773" s="367" t="str">
        <f t="shared" si="195"/>
        <v/>
      </c>
      <c r="P773" s="366"/>
      <c r="Q773" s="395" t="str">
        <f t="shared" si="196"/>
        <v/>
      </c>
      <c r="R773" s="366"/>
      <c r="S773" s="396" t="str">
        <f t="shared" si="197"/>
        <v/>
      </c>
      <c r="T773" s="397">
        <f ca="1">SUMIF($N$8:S$9,"QUANT.",N773:S773)</f>
        <v>0</v>
      </c>
      <c r="U773" s="398">
        <f ca="1" t="shared" si="190"/>
        <v>0</v>
      </c>
      <c r="V773" s="399" t="str">
        <f ca="1" t="shared" si="192"/>
        <v/>
      </c>
      <c r="W773" s="400">
        <f ca="1" t="shared" si="198"/>
        <v>0</v>
      </c>
      <c r="X773" s="400" t="e">
        <f ca="1" t="shared" si="199"/>
        <v>#VALUE!</v>
      </c>
    </row>
    <row r="774" spans="1:24">
      <c r="A774" s="402"/>
      <c r="B774" s="403"/>
      <c r="C774" s="404" t="str">
        <f>IF($B774="","",IFERROR(VLOOKUP($B774,#REF!,2,0),IFERROR(VLOOKUP($B774,#REF!,2,0),"")))</f>
        <v/>
      </c>
      <c r="D774" s="405" t="str">
        <f>IF($B774="","",IFERROR(VLOOKUP($B774,#REF!,3,0),IFERROR(VLOOKUP($B774,#REF!,3,0),"")))</f>
        <v/>
      </c>
      <c r="E774" s="406"/>
      <c r="F774" s="407" t="str">
        <f>IF($B774="","",IFERROR(VLOOKUP($B774,#REF!,4,0),IFERROR(VLOOKUP($B774,#REF!,6,0),"")))</f>
        <v/>
      </c>
      <c r="G774" s="407" t="str">
        <f>IF($B774="","",IFERROR(VLOOKUP($B774,#REF!,5,0),IFERROR(VLOOKUP($B774,#REF!,7,0),"")))</f>
        <v/>
      </c>
      <c r="H774" s="407" t="str">
        <f t="shared" si="191"/>
        <v/>
      </c>
      <c r="I774" s="407" t="str">
        <f t="shared" si="193"/>
        <v/>
      </c>
      <c r="J774" s="407" t="str">
        <f t="shared" si="194"/>
        <v/>
      </c>
      <c r="K774" s="407" t="str">
        <f t="shared" si="189"/>
        <v/>
      </c>
      <c r="L774" s="407"/>
      <c r="N774" s="366"/>
      <c r="O774" s="367" t="str">
        <f t="shared" si="195"/>
        <v/>
      </c>
      <c r="P774" s="366"/>
      <c r="Q774" s="395" t="str">
        <f t="shared" si="196"/>
        <v/>
      </c>
      <c r="R774" s="366"/>
      <c r="S774" s="396" t="str">
        <f t="shared" si="197"/>
        <v/>
      </c>
      <c r="T774" s="397">
        <f ca="1">SUMIF($N$8:S$9,"QUANT.",N774:S774)</f>
        <v>0</v>
      </c>
      <c r="U774" s="398">
        <f ca="1" t="shared" si="190"/>
        <v>0</v>
      </c>
      <c r="V774" s="399" t="str">
        <f ca="1" t="shared" si="192"/>
        <v/>
      </c>
      <c r="W774" s="400">
        <f ca="1" t="shared" si="198"/>
        <v>0</v>
      </c>
      <c r="X774" s="400" t="e">
        <f ca="1" t="shared" si="199"/>
        <v>#VALUE!</v>
      </c>
    </row>
    <row r="775" spans="1:24">
      <c r="A775" s="402"/>
      <c r="B775" s="403"/>
      <c r="C775" s="404" t="str">
        <f>IF($B775="","",IFERROR(VLOOKUP($B775,#REF!,2,0),IFERROR(VLOOKUP($B775,#REF!,2,0),"")))</f>
        <v/>
      </c>
      <c r="D775" s="405" t="str">
        <f>IF($B775="","",IFERROR(VLOOKUP($B775,#REF!,3,0),IFERROR(VLOOKUP($B775,#REF!,3,0),"")))</f>
        <v/>
      </c>
      <c r="E775" s="406"/>
      <c r="F775" s="407" t="str">
        <f>IF($B775="","",IFERROR(VLOOKUP($B775,#REF!,4,0),IFERROR(VLOOKUP($B775,#REF!,6,0),"")))</f>
        <v/>
      </c>
      <c r="G775" s="407" t="str">
        <f>IF($B775="","",IFERROR(VLOOKUP($B775,#REF!,5,0),IFERROR(VLOOKUP($B775,#REF!,7,0),"")))</f>
        <v/>
      </c>
      <c r="H775" s="407" t="str">
        <f t="shared" si="191"/>
        <v/>
      </c>
      <c r="I775" s="407" t="str">
        <f t="shared" si="193"/>
        <v/>
      </c>
      <c r="J775" s="407" t="str">
        <f t="shared" si="194"/>
        <v/>
      </c>
      <c r="K775" s="407" t="str">
        <f t="shared" si="189"/>
        <v/>
      </c>
      <c r="L775" s="407"/>
      <c r="N775" s="366"/>
      <c r="O775" s="367" t="str">
        <f t="shared" si="195"/>
        <v/>
      </c>
      <c r="P775" s="366"/>
      <c r="Q775" s="395" t="str">
        <f t="shared" si="196"/>
        <v/>
      </c>
      <c r="R775" s="366"/>
      <c r="S775" s="396" t="str">
        <f t="shared" si="197"/>
        <v/>
      </c>
      <c r="T775" s="397">
        <f ca="1">SUMIF($N$8:S$9,"QUANT.",N775:S775)</f>
        <v>0</v>
      </c>
      <c r="U775" s="398">
        <f ca="1" t="shared" si="190"/>
        <v>0</v>
      </c>
      <c r="V775" s="399" t="str">
        <f ca="1" t="shared" si="192"/>
        <v/>
      </c>
      <c r="W775" s="400">
        <f ca="1" t="shared" si="198"/>
        <v>0</v>
      </c>
      <c r="X775" s="400" t="e">
        <f ca="1" t="shared" si="199"/>
        <v>#VALUE!</v>
      </c>
    </row>
    <row r="776" spans="1:24">
      <c r="A776" s="402"/>
      <c r="B776" s="403"/>
      <c r="C776" s="404" t="str">
        <f>IF($B776="","",IFERROR(VLOOKUP($B776,#REF!,2,0),IFERROR(VLOOKUP($B776,#REF!,2,0),"")))</f>
        <v/>
      </c>
      <c r="D776" s="405" t="str">
        <f>IF($B776="","",IFERROR(VLOOKUP($B776,#REF!,3,0),IFERROR(VLOOKUP($B776,#REF!,3,0),"")))</f>
        <v/>
      </c>
      <c r="E776" s="406"/>
      <c r="F776" s="407" t="str">
        <f>IF($B776="","",IFERROR(VLOOKUP($B776,#REF!,4,0),IFERROR(VLOOKUP($B776,#REF!,6,0),"")))</f>
        <v/>
      </c>
      <c r="G776" s="407" t="str">
        <f>IF($B776="","",IFERROR(VLOOKUP($B776,#REF!,5,0),IFERROR(VLOOKUP($B776,#REF!,7,0),"")))</f>
        <v/>
      </c>
      <c r="H776" s="407" t="str">
        <f t="shared" si="191"/>
        <v/>
      </c>
      <c r="I776" s="407" t="str">
        <f t="shared" si="193"/>
        <v/>
      </c>
      <c r="J776" s="407" t="str">
        <f t="shared" si="194"/>
        <v/>
      </c>
      <c r="K776" s="407" t="str">
        <f t="shared" si="189"/>
        <v/>
      </c>
      <c r="L776" s="407"/>
      <c r="N776" s="366"/>
      <c r="O776" s="367" t="str">
        <f t="shared" si="195"/>
        <v/>
      </c>
      <c r="P776" s="366"/>
      <c r="Q776" s="395" t="str">
        <f t="shared" si="196"/>
        <v/>
      </c>
      <c r="R776" s="366"/>
      <c r="S776" s="396" t="str">
        <f t="shared" si="197"/>
        <v/>
      </c>
      <c r="T776" s="397">
        <f ca="1">SUMIF($N$8:S$9,"QUANT.",N776:S776)</f>
        <v>0</v>
      </c>
      <c r="U776" s="398">
        <f ca="1" t="shared" si="190"/>
        <v>0</v>
      </c>
      <c r="V776" s="399" t="str">
        <f ca="1" t="shared" si="192"/>
        <v/>
      </c>
      <c r="W776" s="400">
        <f ca="1" t="shared" si="198"/>
        <v>0</v>
      </c>
      <c r="X776" s="400" t="e">
        <f ca="1" t="shared" si="199"/>
        <v>#VALUE!</v>
      </c>
    </row>
    <row r="777" spans="1:24">
      <c r="A777" s="402"/>
      <c r="B777" s="403"/>
      <c r="C777" s="404" t="str">
        <f>IF($B777="","",IFERROR(VLOOKUP($B777,#REF!,2,0),IFERROR(VLOOKUP($B777,#REF!,2,0),"")))</f>
        <v/>
      </c>
      <c r="D777" s="405" t="str">
        <f>IF($B777="","",IFERROR(VLOOKUP($B777,#REF!,3,0),IFERROR(VLOOKUP($B777,#REF!,3,0),"")))</f>
        <v/>
      </c>
      <c r="E777" s="406"/>
      <c r="F777" s="407" t="str">
        <f>IF($B777="","",IFERROR(VLOOKUP($B777,#REF!,4,0),IFERROR(VLOOKUP($B777,#REF!,6,0),"")))</f>
        <v/>
      </c>
      <c r="G777" s="407" t="str">
        <f>IF($B777="","",IFERROR(VLOOKUP($B777,#REF!,5,0),IFERROR(VLOOKUP($B777,#REF!,7,0),"")))</f>
        <v/>
      </c>
      <c r="H777" s="407" t="str">
        <f t="shared" si="191"/>
        <v/>
      </c>
      <c r="I777" s="407" t="str">
        <f t="shared" si="193"/>
        <v/>
      </c>
      <c r="J777" s="407" t="str">
        <f t="shared" si="194"/>
        <v/>
      </c>
      <c r="K777" s="407" t="str">
        <f t="shared" si="189"/>
        <v/>
      </c>
      <c r="L777" s="407"/>
      <c r="N777" s="366"/>
      <c r="O777" s="367" t="str">
        <f t="shared" si="195"/>
        <v/>
      </c>
      <c r="P777" s="366"/>
      <c r="Q777" s="395" t="str">
        <f t="shared" si="196"/>
        <v/>
      </c>
      <c r="R777" s="366"/>
      <c r="S777" s="396" t="str">
        <f t="shared" si="197"/>
        <v/>
      </c>
      <c r="T777" s="397">
        <f ca="1">SUMIF($N$8:S$9,"QUANT.",N777:S777)</f>
        <v>0</v>
      </c>
      <c r="U777" s="398">
        <f ca="1" t="shared" si="190"/>
        <v>0</v>
      </c>
      <c r="V777" s="399" t="str">
        <f ca="1" t="shared" si="192"/>
        <v/>
      </c>
      <c r="W777" s="400">
        <f ca="1" t="shared" si="198"/>
        <v>0</v>
      </c>
      <c r="X777" s="400" t="e">
        <f ca="1" t="shared" si="199"/>
        <v>#VALUE!</v>
      </c>
    </row>
    <row r="778" spans="1:24">
      <c r="A778" s="402"/>
      <c r="B778" s="403"/>
      <c r="C778" s="404" t="str">
        <f>IF($B778="","",IFERROR(VLOOKUP($B778,#REF!,2,0),IFERROR(VLOOKUP($B778,#REF!,2,0),"")))</f>
        <v/>
      </c>
      <c r="D778" s="405" t="str">
        <f>IF($B778="","",IFERROR(VLOOKUP($B778,#REF!,3,0),IFERROR(VLOOKUP($B778,#REF!,3,0),"")))</f>
        <v/>
      </c>
      <c r="E778" s="406"/>
      <c r="F778" s="407" t="str">
        <f>IF($B778="","",IFERROR(VLOOKUP($B778,#REF!,4,0),IFERROR(VLOOKUP($B778,#REF!,6,0),"")))</f>
        <v/>
      </c>
      <c r="G778" s="407" t="str">
        <f>IF($B778="","",IFERROR(VLOOKUP($B778,#REF!,5,0),IFERROR(VLOOKUP($B778,#REF!,7,0),"")))</f>
        <v/>
      </c>
      <c r="H778" s="407" t="str">
        <f t="shared" si="191"/>
        <v/>
      </c>
      <c r="I778" s="407" t="str">
        <f t="shared" si="193"/>
        <v/>
      </c>
      <c r="J778" s="407" t="str">
        <f t="shared" si="194"/>
        <v/>
      </c>
      <c r="K778" s="407" t="str">
        <f t="shared" si="189"/>
        <v/>
      </c>
      <c r="L778" s="407"/>
      <c r="N778" s="366"/>
      <c r="O778" s="367" t="str">
        <f t="shared" si="195"/>
        <v/>
      </c>
      <c r="P778" s="366"/>
      <c r="Q778" s="395" t="str">
        <f t="shared" si="196"/>
        <v/>
      </c>
      <c r="R778" s="366"/>
      <c r="S778" s="396" t="str">
        <f t="shared" si="197"/>
        <v/>
      </c>
      <c r="T778" s="397">
        <f ca="1">SUMIF($N$8:S$9,"QUANT.",N778:S778)</f>
        <v>0</v>
      </c>
      <c r="U778" s="398">
        <f ca="1" t="shared" si="190"/>
        <v>0</v>
      </c>
      <c r="V778" s="399" t="str">
        <f ca="1" t="shared" si="192"/>
        <v/>
      </c>
      <c r="W778" s="400">
        <f ca="1" t="shared" si="198"/>
        <v>0</v>
      </c>
      <c r="X778" s="400" t="e">
        <f ca="1" t="shared" si="199"/>
        <v>#VALUE!</v>
      </c>
    </row>
    <row r="779" spans="1:24">
      <c r="A779" s="402"/>
      <c r="B779" s="403"/>
      <c r="C779" s="404" t="str">
        <f>IF($B779="","",IFERROR(VLOOKUP($B779,#REF!,2,0),IFERROR(VLOOKUP($B779,#REF!,2,0),"")))</f>
        <v/>
      </c>
      <c r="D779" s="405" t="str">
        <f>IF($B779="","",IFERROR(VLOOKUP($B779,#REF!,3,0),IFERROR(VLOOKUP($B779,#REF!,3,0),"")))</f>
        <v/>
      </c>
      <c r="E779" s="406"/>
      <c r="F779" s="407" t="str">
        <f>IF($B779="","",IFERROR(VLOOKUP($B779,#REF!,4,0),IFERROR(VLOOKUP($B779,#REF!,6,0),"")))</f>
        <v/>
      </c>
      <c r="G779" s="407" t="str">
        <f>IF($B779="","",IFERROR(VLOOKUP($B779,#REF!,5,0),IFERROR(VLOOKUP($B779,#REF!,7,0),"")))</f>
        <v/>
      </c>
      <c r="H779" s="407" t="str">
        <f t="shared" si="191"/>
        <v/>
      </c>
      <c r="I779" s="407" t="str">
        <f t="shared" si="193"/>
        <v/>
      </c>
      <c r="J779" s="407" t="str">
        <f t="shared" si="194"/>
        <v/>
      </c>
      <c r="K779" s="407" t="str">
        <f t="shared" si="189"/>
        <v/>
      </c>
      <c r="L779" s="407"/>
      <c r="N779" s="366"/>
      <c r="O779" s="367" t="str">
        <f t="shared" si="195"/>
        <v/>
      </c>
      <c r="P779" s="366"/>
      <c r="Q779" s="395" t="str">
        <f t="shared" si="196"/>
        <v/>
      </c>
      <c r="R779" s="366"/>
      <c r="S779" s="396" t="str">
        <f t="shared" si="197"/>
        <v/>
      </c>
      <c r="T779" s="397">
        <f ca="1">SUMIF($N$8:S$9,"QUANT.",N779:S779)</f>
        <v>0</v>
      </c>
      <c r="U779" s="398">
        <f ca="1" t="shared" si="190"/>
        <v>0</v>
      </c>
      <c r="V779" s="399" t="str">
        <f ca="1" t="shared" si="192"/>
        <v/>
      </c>
      <c r="W779" s="400">
        <f ca="1" t="shared" si="198"/>
        <v>0</v>
      </c>
      <c r="X779" s="400" t="e">
        <f ca="1" t="shared" si="199"/>
        <v>#VALUE!</v>
      </c>
    </row>
    <row r="780" spans="1:24">
      <c r="A780" s="402"/>
      <c r="B780" s="403"/>
      <c r="C780" s="404" t="str">
        <f>IF($B780="","",IFERROR(VLOOKUP($B780,#REF!,2,0),IFERROR(VLOOKUP($B780,#REF!,2,0),"")))</f>
        <v/>
      </c>
      <c r="D780" s="405" t="str">
        <f>IF($B780="","",IFERROR(VLOOKUP($B780,#REF!,3,0),IFERROR(VLOOKUP($B780,#REF!,3,0),"")))</f>
        <v/>
      </c>
      <c r="E780" s="406"/>
      <c r="F780" s="407" t="str">
        <f>IF($B780="","",IFERROR(VLOOKUP($B780,#REF!,4,0),IFERROR(VLOOKUP($B780,#REF!,6,0),"")))</f>
        <v/>
      </c>
      <c r="G780" s="407" t="str">
        <f>IF($B780="","",IFERROR(VLOOKUP($B780,#REF!,5,0),IFERROR(VLOOKUP($B780,#REF!,7,0),"")))</f>
        <v/>
      </c>
      <c r="H780" s="407" t="str">
        <f t="shared" si="191"/>
        <v/>
      </c>
      <c r="I780" s="407" t="str">
        <f t="shared" si="193"/>
        <v/>
      </c>
      <c r="J780" s="407" t="str">
        <f t="shared" si="194"/>
        <v/>
      </c>
      <c r="K780" s="407" t="str">
        <f t="shared" si="189"/>
        <v/>
      </c>
      <c r="L780" s="407"/>
      <c r="N780" s="366"/>
      <c r="O780" s="367" t="str">
        <f t="shared" si="195"/>
        <v/>
      </c>
      <c r="P780" s="366"/>
      <c r="Q780" s="395" t="str">
        <f t="shared" si="196"/>
        <v/>
      </c>
      <c r="R780" s="366"/>
      <c r="S780" s="396" t="str">
        <f t="shared" si="197"/>
        <v/>
      </c>
      <c r="T780" s="397">
        <f ca="1">SUMIF($N$8:S$9,"QUANT.",N780:S780)</f>
        <v>0</v>
      </c>
      <c r="U780" s="398">
        <f ca="1" t="shared" si="190"/>
        <v>0</v>
      </c>
      <c r="V780" s="399" t="str">
        <f ca="1" t="shared" si="192"/>
        <v/>
      </c>
      <c r="W780" s="400">
        <f ca="1" t="shared" si="198"/>
        <v>0</v>
      </c>
      <c r="X780" s="400" t="e">
        <f ca="1" t="shared" si="199"/>
        <v>#VALUE!</v>
      </c>
    </row>
    <row r="781" spans="1:24">
      <c r="A781" s="402"/>
      <c r="B781" s="403"/>
      <c r="C781" s="404" t="str">
        <f>IF($B781="","",IFERROR(VLOOKUP($B781,#REF!,2,0),IFERROR(VLOOKUP($B781,#REF!,2,0),"")))</f>
        <v/>
      </c>
      <c r="D781" s="405" t="str">
        <f>IF($B781="","",IFERROR(VLOOKUP($B781,#REF!,3,0),IFERROR(VLOOKUP($B781,#REF!,3,0),"")))</f>
        <v/>
      </c>
      <c r="E781" s="406"/>
      <c r="F781" s="407" t="str">
        <f>IF($B781="","",IFERROR(VLOOKUP($B781,#REF!,4,0),IFERROR(VLOOKUP($B781,#REF!,6,0),"")))</f>
        <v/>
      </c>
      <c r="G781" s="407" t="str">
        <f>IF($B781="","",IFERROR(VLOOKUP($B781,#REF!,5,0),IFERROR(VLOOKUP($B781,#REF!,7,0),"")))</f>
        <v/>
      </c>
      <c r="H781" s="407" t="str">
        <f t="shared" si="191"/>
        <v/>
      </c>
      <c r="I781" s="407" t="str">
        <f t="shared" si="193"/>
        <v/>
      </c>
      <c r="J781" s="407" t="str">
        <f t="shared" si="194"/>
        <v/>
      </c>
      <c r="K781" s="407" t="str">
        <f t="shared" si="189"/>
        <v/>
      </c>
      <c r="L781" s="407"/>
      <c r="N781" s="366"/>
      <c r="O781" s="367" t="str">
        <f t="shared" si="195"/>
        <v/>
      </c>
      <c r="P781" s="366"/>
      <c r="Q781" s="395" t="str">
        <f t="shared" si="196"/>
        <v/>
      </c>
      <c r="R781" s="366"/>
      <c r="S781" s="396" t="str">
        <f t="shared" si="197"/>
        <v/>
      </c>
      <c r="T781" s="397">
        <f ca="1">SUMIF($N$8:S$9,"QUANT.",N781:S781)</f>
        <v>0</v>
      </c>
      <c r="U781" s="398">
        <f ca="1" t="shared" si="190"/>
        <v>0</v>
      </c>
      <c r="V781" s="399" t="str">
        <f ca="1" t="shared" si="192"/>
        <v/>
      </c>
      <c r="W781" s="400">
        <f ca="1" t="shared" si="198"/>
        <v>0</v>
      </c>
      <c r="X781" s="400" t="e">
        <f ca="1" t="shared" si="199"/>
        <v>#VALUE!</v>
      </c>
    </row>
    <row r="782" spans="1:24">
      <c r="A782" s="402"/>
      <c r="B782" s="403"/>
      <c r="C782" s="404" t="str">
        <f>IF($B782="","",IFERROR(VLOOKUP($B782,#REF!,2,0),IFERROR(VLOOKUP($B782,#REF!,2,0),"")))</f>
        <v/>
      </c>
      <c r="D782" s="405" t="str">
        <f>IF($B782="","",IFERROR(VLOOKUP($B782,#REF!,3,0),IFERROR(VLOOKUP($B782,#REF!,3,0),"")))</f>
        <v/>
      </c>
      <c r="E782" s="406"/>
      <c r="F782" s="407" t="str">
        <f>IF($B782="","",IFERROR(VLOOKUP($B782,#REF!,4,0),IFERROR(VLOOKUP($B782,#REF!,6,0),"")))</f>
        <v/>
      </c>
      <c r="G782" s="407" t="str">
        <f>IF($B782="","",IFERROR(VLOOKUP($B782,#REF!,5,0),IFERROR(VLOOKUP($B782,#REF!,7,0),"")))</f>
        <v/>
      </c>
      <c r="H782" s="407" t="str">
        <f t="shared" si="191"/>
        <v/>
      </c>
      <c r="I782" s="407" t="str">
        <f t="shared" si="193"/>
        <v/>
      </c>
      <c r="J782" s="407" t="str">
        <f t="shared" si="194"/>
        <v/>
      </c>
      <c r="K782" s="407" t="str">
        <f t="shared" si="189"/>
        <v/>
      </c>
      <c r="L782" s="407"/>
      <c r="N782" s="366"/>
      <c r="O782" s="367" t="str">
        <f t="shared" si="195"/>
        <v/>
      </c>
      <c r="P782" s="366"/>
      <c r="Q782" s="395" t="str">
        <f t="shared" si="196"/>
        <v/>
      </c>
      <c r="R782" s="366"/>
      <c r="S782" s="396" t="str">
        <f t="shared" si="197"/>
        <v/>
      </c>
      <c r="T782" s="397">
        <f ca="1">SUMIF($N$8:S$9,"QUANT.",N782:S782)</f>
        <v>0</v>
      </c>
      <c r="U782" s="398">
        <f ca="1" t="shared" si="190"/>
        <v>0</v>
      </c>
      <c r="V782" s="399" t="str">
        <f ca="1" t="shared" si="192"/>
        <v/>
      </c>
      <c r="W782" s="400">
        <f ca="1" t="shared" si="198"/>
        <v>0</v>
      </c>
      <c r="X782" s="400" t="e">
        <f ca="1" t="shared" si="199"/>
        <v>#VALUE!</v>
      </c>
    </row>
    <row r="783" spans="1:24">
      <c r="A783" s="402"/>
      <c r="B783" s="403"/>
      <c r="C783" s="404" t="str">
        <f>IF($B783="","",IFERROR(VLOOKUP($B783,#REF!,2,0),IFERROR(VLOOKUP($B783,#REF!,2,0),"")))</f>
        <v/>
      </c>
      <c r="D783" s="405" t="str">
        <f>IF($B783="","",IFERROR(VLOOKUP($B783,#REF!,3,0),IFERROR(VLOOKUP($B783,#REF!,3,0),"")))</f>
        <v/>
      </c>
      <c r="E783" s="406"/>
      <c r="F783" s="407" t="str">
        <f>IF($B783="","",IFERROR(VLOOKUP($B783,#REF!,4,0),IFERROR(VLOOKUP($B783,#REF!,6,0),"")))</f>
        <v/>
      </c>
      <c r="G783" s="407" t="str">
        <f>IF($B783="","",IFERROR(VLOOKUP($B783,#REF!,5,0),IFERROR(VLOOKUP($B783,#REF!,7,0),"")))</f>
        <v/>
      </c>
      <c r="H783" s="407" t="str">
        <f t="shared" si="191"/>
        <v/>
      </c>
      <c r="I783" s="407" t="str">
        <f t="shared" si="193"/>
        <v/>
      </c>
      <c r="J783" s="407" t="str">
        <f t="shared" si="194"/>
        <v/>
      </c>
      <c r="K783" s="407" t="str">
        <f t="shared" si="189"/>
        <v/>
      </c>
      <c r="L783" s="407"/>
      <c r="N783" s="366"/>
      <c r="O783" s="367" t="str">
        <f t="shared" si="195"/>
        <v/>
      </c>
      <c r="P783" s="366"/>
      <c r="Q783" s="395" t="str">
        <f t="shared" si="196"/>
        <v/>
      </c>
      <c r="R783" s="366"/>
      <c r="S783" s="396" t="str">
        <f t="shared" si="197"/>
        <v/>
      </c>
      <c r="T783" s="397">
        <f ca="1">SUMIF($N$8:S$9,"QUANT.",N783:S783)</f>
        <v>0</v>
      </c>
      <c r="U783" s="398">
        <f ca="1" t="shared" si="190"/>
        <v>0</v>
      </c>
      <c r="V783" s="399" t="str">
        <f ca="1" t="shared" si="192"/>
        <v/>
      </c>
      <c r="W783" s="400">
        <f ca="1" t="shared" si="198"/>
        <v>0</v>
      </c>
      <c r="X783" s="400" t="e">
        <f ca="1" t="shared" si="199"/>
        <v>#VALUE!</v>
      </c>
    </row>
    <row r="784" spans="1:24">
      <c r="A784" s="402"/>
      <c r="B784" s="403"/>
      <c r="C784" s="404" t="str">
        <f>IF($B784="","",IFERROR(VLOOKUP($B784,#REF!,2,0),IFERROR(VLOOKUP($B784,#REF!,2,0),"")))</f>
        <v/>
      </c>
      <c r="D784" s="405" t="str">
        <f>IF($B784="","",IFERROR(VLOOKUP($B784,#REF!,3,0),IFERROR(VLOOKUP($B784,#REF!,3,0),"")))</f>
        <v/>
      </c>
      <c r="E784" s="406"/>
      <c r="F784" s="407" t="str">
        <f>IF($B784="","",IFERROR(VLOOKUP($B784,#REF!,4,0),IFERROR(VLOOKUP($B784,#REF!,6,0),"")))</f>
        <v/>
      </c>
      <c r="G784" s="407" t="str">
        <f>IF($B784="","",IFERROR(VLOOKUP($B784,#REF!,5,0),IFERROR(VLOOKUP($B784,#REF!,7,0),"")))</f>
        <v/>
      </c>
      <c r="H784" s="407" t="str">
        <f t="shared" si="191"/>
        <v/>
      </c>
      <c r="I784" s="407" t="str">
        <f t="shared" si="193"/>
        <v/>
      </c>
      <c r="J784" s="407" t="str">
        <f t="shared" si="194"/>
        <v/>
      </c>
      <c r="K784" s="407" t="str">
        <f t="shared" si="189"/>
        <v/>
      </c>
      <c r="L784" s="407"/>
      <c r="N784" s="366"/>
      <c r="O784" s="367" t="str">
        <f t="shared" si="195"/>
        <v/>
      </c>
      <c r="P784" s="366"/>
      <c r="Q784" s="395" t="str">
        <f t="shared" si="196"/>
        <v/>
      </c>
      <c r="R784" s="366"/>
      <c r="S784" s="396" t="str">
        <f t="shared" si="197"/>
        <v/>
      </c>
      <c r="T784" s="397">
        <f ca="1">SUMIF($N$8:S$9,"QUANT.",N784:S784)</f>
        <v>0</v>
      </c>
      <c r="U784" s="398">
        <f ca="1" t="shared" si="190"/>
        <v>0</v>
      </c>
      <c r="V784" s="399" t="str">
        <f ca="1" t="shared" si="192"/>
        <v/>
      </c>
      <c r="W784" s="400">
        <f ca="1" t="shared" si="198"/>
        <v>0</v>
      </c>
      <c r="X784" s="400" t="e">
        <f ca="1" t="shared" si="199"/>
        <v>#VALUE!</v>
      </c>
    </row>
    <row r="785" spans="1:24">
      <c r="A785" s="402"/>
      <c r="B785" s="403"/>
      <c r="C785" s="404" t="str">
        <f>IF($B785="","",IFERROR(VLOOKUP($B785,#REF!,2,0),IFERROR(VLOOKUP($B785,#REF!,2,0),"")))</f>
        <v/>
      </c>
      <c r="D785" s="405" t="str">
        <f>IF($B785="","",IFERROR(VLOOKUP($B785,#REF!,3,0),IFERROR(VLOOKUP($B785,#REF!,3,0),"")))</f>
        <v/>
      </c>
      <c r="E785" s="406"/>
      <c r="F785" s="407" t="str">
        <f>IF($B785="","",IFERROR(VLOOKUP($B785,#REF!,4,0),IFERROR(VLOOKUP($B785,#REF!,6,0),"")))</f>
        <v/>
      </c>
      <c r="G785" s="407" t="str">
        <f>IF($B785="","",IFERROR(VLOOKUP($B785,#REF!,5,0),IFERROR(VLOOKUP($B785,#REF!,7,0),"")))</f>
        <v/>
      </c>
      <c r="H785" s="407" t="str">
        <f t="shared" si="191"/>
        <v/>
      </c>
      <c r="I785" s="407" t="str">
        <f t="shared" si="193"/>
        <v/>
      </c>
      <c r="J785" s="407" t="str">
        <f t="shared" si="194"/>
        <v/>
      </c>
      <c r="K785" s="407" t="str">
        <f t="shared" si="189"/>
        <v/>
      </c>
      <c r="L785" s="407"/>
      <c r="N785" s="366"/>
      <c r="O785" s="367" t="str">
        <f t="shared" si="195"/>
        <v/>
      </c>
      <c r="P785" s="366"/>
      <c r="Q785" s="395" t="str">
        <f t="shared" si="196"/>
        <v/>
      </c>
      <c r="R785" s="366"/>
      <c r="S785" s="396" t="str">
        <f t="shared" si="197"/>
        <v/>
      </c>
      <c r="T785" s="397">
        <f ca="1">SUMIF($N$8:S$9,"QUANT.",N785:S785)</f>
        <v>0</v>
      </c>
      <c r="U785" s="398">
        <f ca="1" t="shared" si="190"/>
        <v>0</v>
      </c>
      <c r="V785" s="399" t="str">
        <f ca="1" t="shared" si="192"/>
        <v/>
      </c>
      <c r="W785" s="400">
        <f ca="1" t="shared" si="198"/>
        <v>0</v>
      </c>
      <c r="X785" s="400" t="e">
        <f ca="1" t="shared" si="199"/>
        <v>#VALUE!</v>
      </c>
    </row>
    <row r="786" spans="1:24">
      <c r="A786" s="402"/>
      <c r="B786" s="403"/>
      <c r="C786" s="404" t="str">
        <f>IF($B786="","",IFERROR(VLOOKUP($B786,#REF!,2,0),IFERROR(VLOOKUP($B786,#REF!,2,0),"")))</f>
        <v/>
      </c>
      <c r="D786" s="405" t="str">
        <f>IF($B786="","",IFERROR(VLOOKUP($B786,#REF!,3,0),IFERROR(VLOOKUP($B786,#REF!,3,0),"")))</f>
        <v/>
      </c>
      <c r="E786" s="406"/>
      <c r="F786" s="407" t="str">
        <f>IF($B786="","",IFERROR(VLOOKUP($B786,#REF!,4,0),IFERROR(VLOOKUP($B786,#REF!,6,0),"")))</f>
        <v/>
      </c>
      <c r="G786" s="407" t="str">
        <f>IF($B786="","",IFERROR(VLOOKUP($B786,#REF!,5,0),IFERROR(VLOOKUP($B786,#REF!,7,0),"")))</f>
        <v/>
      </c>
      <c r="H786" s="407" t="str">
        <f t="shared" si="191"/>
        <v/>
      </c>
      <c r="I786" s="407" t="str">
        <f t="shared" si="193"/>
        <v/>
      </c>
      <c r="J786" s="407" t="str">
        <f t="shared" si="194"/>
        <v/>
      </c>
      <c r="K786" s="407" t="str">
        <f t="shared" si="189"/>
        <v/>
      </c>
      <c r="L786" s="407"/>
      <c r="N786" s="366"/>
      <c r="O786" s="367" t="str">
        <f t="shared" si="195"/>
        <v/>
      </c>
      <c r="P786" s="366"/>
      <c r="Q786" s="395" t="str">
        <f t="shared" si="196"/>
        <v/>
      </c>
      <c r="R786" s="366"/>
      <c r="S786" s="396" t="str">
        <f t="shared" si="197"/>
        <v/>
      </c>
      <c r="T786" s="397">
        <f ca="1">SUMIF($N$8:S$9,"QUANT.",N786:S786)</f>
        <v>0</v>
      </c>
      <c r="U786" s="398">
        <f ca="1" t="shared" si="190"/>
        <v>0</v>
      </c>
      <c r="V786" s="399" t="str">
        <f ca="1" t="shared" si="192"/>
        <v/>
      </c>
      <c r="W786" s="400">
        <f ca="1" t="shared" si="198"/>
        <v>0</v>
      </c>
      <c r="X786" s="400" t="e">
        <f ca="1" t="shared" si="199"/>
        <v>#VALUE!</v>
      </c>
    </row>
    <row r="787" spans="1:24">
      <c r="A787" s="402"/>
      <c r="B787" s="403"/>
      <c r="C787" s="404" t="str">
        <f>IF($B787="","",IFERROR(VLOOKUP($B787,#REF!,2,0),IFERROR(VLOOKUP($B787,#REF!,2,0),"")))</f>
        <v/>
      </c>
      <c r="D787" s="405" t="str">
        <f>IF($B787="","",IFERROR(VLOOKUP($B787,#REF!,3,0),IFERROR(VLOOKUP($B787,#REF!,3,0),"")))</f>
        <v/>
      </c>
      <c r="E787" s="406"/>
      <c r="F787" s="407" t="str">
        <f>IF($B787="","",IFERROR(VLOOKUP($B787,#REF!,4,0),IFERROR(VLOOKUP($B787,#REF!,6,0),"")))</f>
        <v/>
      </c>
      <c r="G787" s="407" t="str">
        <f>IF($B787="","",IFERROR(VLOOKUP($B787,#REF!,5,0),IFERROR(VLOOKUP($B787,#REF!,7,0),"")))</f>
        <v/>
      </c>
      <c r="H787" s="407" t="str">
        <f t="shared" si="191"/>
        <v/>
      </c>
      <c r="I787" s="407" t="str">
        <f t="shared" si="193"/>
        <v/>
      </c>
      <c r="J787" s="407" t="str">
        <f t="shared" si="194"/>
        <v/>
      </c>
      <c r="K787" s="407" t="str">
        <f t="shared" si="189"/>
        <v/>
      </c>
      <c r="L787" s="407"/>
      <c r="N787" s="366"/>
      <c r="O787" s="367" t="str">
        <f t="shared" si="195"/>
        <v/>
      </c>
      <c r="P787" s="366"/>
      <c r="Q787" s="395" t="str">
        <f t="shared" si="196"/>
        <v/>
      </c>
      <c r="R787" s="366"/>
      <c r="S787" s="396" t="str">
        <f t="shared" si="197"/>
        <v/>
      </c>
      <c r="T787" s="397">
        <f ca="1">SUMIF($N$8:S$9,"QUANT.",N787:S787)</f>
        <v>0</v>
      </c>
      <c r="U787" s="398">
        <f ca="1" t="shared" si="190"/>
        <v>0</v>
      </c>
      <c r="V787" s="399" t="str">
        <f ca="1" t="shared" si="192"/>
        <v/>
      </c>
      <c r="W787" s="400">
        <f ca="1" t="shared" si="198"/>
        <v>0</v>
      </c>
      <c r="X787" s="400" t="e">
        <f ca="1" t="shared" si="199"/>
        <v>#VALUE!</v>
      </c>
    </row>
    <row r="788" spans="1:24">
      <c r="A788" s="402"/>
      <c r="B788" s="403"/>
      <c r="C788" s="404" t="str">
        <f>IF($B788="","",IFERROR(VLOOKUP($B788,#REF!,2,0),IFERROR(VLOOKUP($B788,#REF!,2,0),"")))</f>
        <v/>
      </c>
      <c r="D788" s="405" t="str">
        <f>IF($B788="","",IFERROR(VLOOKUP($B788,#REF!,3,0),IFERROR(VLOOKUP($B788,#REF!,3,0),"")))</f>
        <v/>
      </c>
      <c r="E788" s="406"/>
      <c r="F788" s="407" t="str">
        <f>IF($B788="","",IFERROR(VLOOKUP($B788,#REF!,4,0),IFERROR(VLOOKUP($B788,#REF!,6,0),"")))</f>
        <v/>
      </c>
      <c r="G788" s="407" t="str">
        <f>IF($B788="","",IFERROR(VLOOKUP($B788,#REF!,5,0),IFERROR(VLOOKUP($B788,#REF!,7,0),"")))</f>
        <v/>
      </c>
      <c r="H788" s="407" t="str">
        <f t="shared" si="191"/>
        <v/>
      </c>
      <c r="I788" s="407" t="str">
        <f t="shared" si="193"/>
        <v/>
      </c>
      <c r="J788" s="407" t="str">
        <f t="shared" si="194"/>
        <v/>
      </c>
      <c r="K788" s="407" t="str">
        <f t="shared" si="189"/>
        <v/>
      </c>
      <c r="L788" s="407"/>
      <c r="N788" s="366"/>
      <c r="O788" s="367" t="str">
        <f t="shared" si="195"/>
        <v/>
      </c>
      <c r="P788" s="366"/>
      <c r="Q788" s="395" t="str">
        <f t="shared" si="196"/>
        <v/>
      </c>
      <c r="R788" s="366"/>
      <c r="S788" s="396" t="str">
        <f t="shared" si="197"/>
        <v/>
      </c>
      <c r="T788" s="397">
        <f ca="1">SUMIF($N$8:S$9,"QUANT.",N788:S788)</f>
        <v>0</v>
      </c>
      <c r="U788" s="398">
        <f ca="1" t="shared" si="190"/>
        <v>0</v>
      </c>
      <c r="V788" s="399" t="str">
        <f ca="1" t="shared" si="192"/>
        <v/>
      </c>
      <c r="W788" s="400">
        <f ca="1" t="shared" si="198"/>
        <v>0</v>
      </c>
      <c r="X788" s="400" t="e">
        <f ca="1" t="shared" si="199"/>
        <v>#VALUE!</v>
      </c>
    </row>
    <row r="789" spans="1:24">
      <c r="A789" s="402"/>
      <c r="B789" s="403"/>
      <c r="C789" s="404" t="str">
        <f>IF($B789="","",IFERROR(VLOOKUP($B789,#REF!,2,0),IFERROR(VLOOKUP($B789,#REF!,2,0),"")))</f>
        <v/>
      </c>
      <c r="D789" s="405" t="str">
        <f>IF($B789="","",IFERROR(VLOOKUP($B789,#REF!,3,0),IFERROR(VLOOKUP($B789,#REF!,3,0),"")))</f>
        <v/>
      </c>
      <c r="E789" s="406"/>
      <c r="F789" s="407" t="str">
        <f>IF($B789="","",IFERROR(VLOOKUP($B789,#REF!,4,0),IFERROR(VLOOKUP($B789,#REF!,6,0),"")))</f>
        <v/>
      </c>
      <c r="G789" s="407" t="str">
        <f>IF($B789="","",IFERROR(VLOOKUP($B789,#REF!,5,0),IFERROR(VLOOKUP($B789,#REF!,7,0),"")))</f>
        <v/>
      </c>
      <c r="H789" s="407" t="str">
        <f t="shared" si="191"/>
        <v/>
      </c>
      <c r="I789" s="407" t="str">
        <f t="shared" si="193"/>
        <v/>
      </c>
      <c r="J789" s="407" t="str">
        <f t="shared" si="194"/>
        <v/>
      </c>
      <c r="K789" s="407" t="str">
        <f t="shared" si="189"/>
        <v/>
      </c>
      <c r="L789" s="407"/>
      <c r="N789" s="366"/>
      <c r="O789" s="367" t="str">
        <f t="shared" si="195"/>
        <v/>
      </c>
      <c r="P789" s="366"/>
      <c r="Q789" s="395" t="str">
        <f t="shared" si="196"/>
        <v/>
      </c>
      <c r="R789" s="366"/>
      <c r="S789" s="396" t="str">
        <f t="shared" si="197"/>
        <v/>
      </c>
      <c r="T789" s="397">
        <f ca="1">SUMIF($N$8:S$9,"QUANT.",N789:S789)</f>
        <v>0</v>
      </c>
      <c r="U789" s="398">
        <f ca="1" t="shared" si="190"/>
        <v>0</v>
      </c>
      <c r="V789" s="399" t="str">
        <f ca="1" t="shared" si="192"/>
        <v/>
      </c>
      <c r="W789" s="400">
        <f ca="1" t="shared" si="198"/>
        <v>0</v>
      </c>
      <c r="X789" s="400" t="e">
        <f ca="1" t="shared" si="199"/>
        <v>#VALUE!</v>
      </c>
    </row>
    <row r="790" spans="1:24">
      <c r="A790" s="402"/>
      <c r="B790" s="403"/>
      <c r="C790" s="404" t="str">
        <f>IF($B790="","",IFERROR(VLOOKUP($B790,#REF!,2,0),IFERROR(VLOOKUP($B790,#REF!,2,0),"")))</f>
        <v/>
      </c>
      <c r="D790" s="405" t="str">
        <f>IF($B790="","",IFERROR(VLOOKUP($B790,#REF!,3,0),IFERROR(VLOOKUP($B790,#REF!,3,0),"")))</f>
        <v/>
      </c>
      <c r="E790" s="406"/>
      <c r="F790" s="407" t="str">
        <f>IF($B790="","",IFERROR(VLOOKUP($B790,#REF!,4,0),IFERROR(VLOOKUP($B790,#REF!,6,0),"")))</f>
        <v/>
      </c>
      <c r="G790" s="407" t="str">
        <f>IF($B790="","",IFERROR(VLOOKUP($B790,#REF!,5,0),IFERROR(VLOOKUP($B790,#REF!,7,0),"")))</f>
        <v/>
      </c>
      <c r="H790" s="407" t="str">
        <f t="shared" si="191"/>
        <v/>
      </c>
      <c r="I790" s="407" t="str">
        <f t="shared" si="193"/>
        <v/>
      </c>
      <c r="J790" s="407" t="str">
        <f t="shared" si="194"/>
        <v/>
      </c>
      <c r="K790" s="407" t="str">
        <f t="shared" si="189"/>
        <v/>
      </c>
      <c r="L790" s="407"/>
      <c r="N790" s="366"/>
      <c r="O790" s="367" t="str">
        <f t="shared" si="195"/>
        <v/>
      </c>
      <c r="P790" s="366"/>
      <c r="Q790" s="395" t="str">
        <f t="shared" si="196"/>
        <v/>
      </c>
      <c r="R790" s="366"/>
      <c r="S790" s="396" t="str">
        <f t="shared" si="197"/>
        <v/>
      </c>
      <c r="T790" s="397">
        <f ca="1">SUMIF($N$8:S$9,"QUANT.",N790:S790)</f>
        <v>0</v>
      </c>
      <c r="U790" s="398">
        <f ca="1" t="shared" si="190"/>
        <v>0</v>
      </c>
      <c r="V790" s="399" t="str">
        <f ca="1" t="shared" si="192"/>
        <v/>
      </c>
      <c r="W790" s="400">
        <f ca="1" t="shared" si="198"/>
        <v>0</v>
      </c>
      <c r="X790" s="400" t="e">
        <f ca="1" t="shared" si="199"/>
        <v>#VALUE!</v>
      </c>
    </row>
    <row r="791" spans="1:24">
      <c r="A791" s="402"/>
      <c r="B791" s="403"/>
      <c r="C791" s="404" t="str">
        <f>IF($B791="","",IFERROR(VLOOKUP($B791,#REF!,2,0),IFERROR(VLOOKUP($B791,#REF!,2,0),"")))</f>
        <v/>
      </c>
      <c r="D791" s="405" t="str">
        <f>IF($B791="","",IFERROR(VLOOKUP($B791,#REF!,3,0),IFERROR(VLOOKUP($B791,#REF!,3,0),"")))</f>
        <v/>
      </c>
      <c r="E791" s="406"/>
      <c r="F791" s="407" t="str">
        <f>IF($B791="","",IFERROR(VLOOKUP($B791,#REF!,4,0),IFERROR(VLOOKUP($B791,#REF!,6,0),"")))</f>
        <v/>
      </c>
      <c r="G791" s="407" t="str">
        <f>IF($B791="","",IFERROR(VLOOKUP($B791,#REF!,5,0),IFERROR(VLOOKUP($B791,#REF!,7,0),"")))</f>
        <v/>
      </c>
      <c r="H791" s="407" t="str">
        <f t="shared" si="191"/>
        <v/>
      </c>
      <c r="I791" s="407" t="str">
        <f t="shared" si="193"/>
        <v/>
      </c>
      <c r="J791" s="407" t="str">
        <f t="shared" si="194"/>
        <v/>
      </c>
      <c r="K791" s="407" t="str">
        <f t="shared" si="189"/>
        <v/>
      </c>
      <c r="L791" s="407"/>
      <c r="N791" s="366"/>
      <c r="O791" s="367" t="str">
        <f t="shared" si="195"/>
        <v/>
      </c>
      <c r="P791" s="366"/>
      <c r="Q791" s="395" t="str">
        <f t="shared" si="196"/>
        <v/>
      </c>
      <c r="R791" s="366"/>
      <c r="S791" s="396" t="str">
        <f t="shared" si="197"/>
        <v/>
      </c>
      <c r="T791" s="397">
        <f ca="1">SUMIF($N$8:S$9,"QUANT.",N791:S791)</f>
        <v>0</v>
      </c>
      <c r="U791" s="398">
        <f ca="1" t="shared" si="190"/>
        <v>0</v>
      </c>
      <c r="V791" s="399" t="str">
        <f ca="1" t="shared" si="192"/>
        <v/>
      </c>
      <c r="W791" s="400">
        <f ca="1" t="shared" si="198"/>
        <v>0</v>
      </c>
      <c r="X791" s="400" t="e">
        <f ca="1" t="shared" si="199"/>
        <v>#VALUE!</v>
      </c>
    </row>
    <row r="792" spans="1:24">
      <c r="A792" s="402"/>
      <c r="B792" s="403"/>
      <c r="C792" s="404" t="str">
        <f>IF($B792="","",IFERROR(VLOOKUP($B792,#REF!,2,0),IFERROR(VLOOKUP($B792,#REF!,2,0),"")))</f>
        <v/>
      </c>
      <c r="D792" s="405" t="str">
        <f>IF($B792="","",IFERROR(VLOOKUP($B792,#REF!,3,0),IFERROR(VLOOKUP($B792,#REF!,3,0),"")))</f>
        <v/>
      </c>
      <c r="E792" s="406"/>
      <c r="F792" s="407" t="str">
        <f>IF($B792="","",IFERROR(VLOOKUP($B792,#REF!,4,0),IFERROR(VLOOKUP($B792,#REF!,6,0),"")))</f>
        <v/>
      </c>
      <c r="G792" s="407" t="str">
        <f>IF($B792="","",IFERROR(VLOOKUP($B792,#REF!,5,0),IFERROR(VLOOKUP($B792,#REF!,7,0),"")))</f>
        <v/>
      </c>
      <c r="H792" s="407" t="str">
        <f t="shared" si="191"/>
        <v/>
      </c>
      <c r="I792" s="407" t="str">
        <f t="shared" si="193"/>
        <v/>
      </c>
      <c r="J792" s="407" t="str">
        <f t="shared" si="194"/>
        <v/>
      </c>
      <c r="K792" s="407" t="str">
        <f t="shared" ref="K792:K855" si="200">IF(E792="","",TRUNC((I792+J792),2))</f>
        <v/>
      </c>
      <c r="L792" s="407"/>
      <c r="N792" s="366"/>
      <c r="O792" s="367" t="str">
        <f t="shared" si="195"/>
        <v/>
      </c>
      <c r="P792" s="366"/>
      <c r="Q792" s="395" t="str">
        <f t="shared" si="196"/>
        <v/>
      </c>
      <c r="R792" s="366"/>
      <c r="S792" s="396" t="str">
        <f t="shared" si="197"/>
        <v/>
      </c>
      <c r="T792" s="397">
        <f ca="1">SUMIF($N$8:S$9,"QUANT.",N792:S792)</f>
        <v>0</v>
      </c>
      <c r="U792" s="398">
        <f ca="1" t="shared" si="190"/>
        <v>0</v>
      </c>
      <c r="V792" s="399" t="str">
        <f ca="1" t="shared" si="192"/>
        <v/>
      </c>
      <c r="W792" s="400">
        <f ca="1" t="shared" si="198"/>
        <v>0</v>
      </c>
      <c r="X792" s="400" t="e">
        <f ca="1" t="shared" si="199"/>
        <v>#VALUE!</v>
      </c>
    </row>
    <row r="793" spans="1:24">
      <c r="A793" s="402"/>
      <c r="B793" s="403"/>
      <c r="C793" s="404" t="str">
        <f>IF($B793="","",IFERROR(VLOOKUP($B793,#REF!,2,0),IFERROR(VLOOKUP($B793,#REF!,2,0),"")))</f>
        <v/>
      </c>
      <c r="D793" s="405" t="str">
        <f>IF($B793="","",IFERROR(VLOOKUP($B793,#REF!,3,0),IFERROR(VLOOKUP($B793,#REF!,3,0),"")))</f>
        <v/>
      </c>
      <c r="E793" s="406"/>
      <c r="F793" s="407" t="str">
        <f>IF($B793="","",IFERROR(VLOOKUP($B793,#REF!,4,0),IFERROR(VLOOKUP($B793,#REF!,6,0),"")))</f>
        <v/>
      </c>
      <c r="G793" s="407" t="str">
        <f>IF($B793="","",IFERROR(VLOOKUP($B793,#REF!,5,0),IFERROR(VLOOKUP($B793,#REF!,7,0),"")))</f>
        <v/>
      </c>
      <c r="H793" s="407" t="str">
        <f t="shared" si="191"/>
        <v/>
      </c>
      <c r="I793" s="407" t="str">
        <f t="shared" si="193"/>
        <v/>
      </c>
      <c r="J793" s="407" t="str">
        <f t="shared" si="194"/>
        <v/>
      </c>
      <c r="K793" s="407" t="str">
        <f t="shared" si="200"/>
        <v/>
      </c>
      <c r="L793" s="407"/>
      <c r="N793" s="366"/>
      <c r="O793" s="367" t="str">
        <f t="shared" si="195"/>
        <v/>
      </c>
      <c r="P793" s="366"/>
      <c r="Q793" s="395" t="str">
        <f t="shared" si="196"/>
        <v/>
      </c>
      <c r="R793" s="366"/>
      <c r="S793" s="396" t="str">
        <f t="shared" si="197"/>
        <v/>
      </c>
      <c r="T793" s="397">
        <f ca="1">SUMIF($N$8:S$9,"QUANT.",N793:S793)</f>
        <v>0</v>
      </c>
      <c r="U793" s="398">
        <f ca="1" t="shared" si="190"/>
        <v>0</v>
      </c>
      <c r="V793" s="399" t="str">
        <f ca="1" t="shared" si="192"/>
        <v/>
      </c>
      <c r="W793" s="400">
        <f ca="1" t="shared" si="198"/>
        <v>0</v>
      </c>
      <c r="X793" s="400" t="e">
        <f ca="1" t="shared" si="199"/>
        <v>#VALUE!</v>
      </c>
    </row>
    <row r="794" spans="1:24">
      <c r="A794" s="402"/>
      <c r="B794" s="403"/>
      <c r="C794" s="404" t="str">
        <f>IF($B794="","",IFERROR(VLOOKUP($B794,#REF!,2,0),IFERROR(VLOOKUP($B794,#REF!,2,0),"")))</f>
        <v/>
      </c>
      <c r="D794" s="405" t="str">
        <f>IF($B794="","",IFERROR(VLOOKUP($B794,#REF!,3,0),IFERROR(VLOOKUP($B794,#REF!,3,0),"")))</f>
        <v/>
      </c>
      <c r="E794" s="406"/>
      <c r="F794" s="407" t="str">
        <f>IF($B794="","",IFERROR(VLOOKUP($B794,#REF!,4,0),IFERROR(VLOOKUP($B794,#REF!,6,0),"")))</f>
        <v/>
      </c>
      <c r="G794" s="407" t="str">
        <f>IF($B794="","",IFERROR(VLOOKUP($B794,#REF!,5,0),IFERROR(VLOOKUP($B794,#REF!,7,0),"")))</f>
        <v/>
      </c>
      <c r="H794" s="407" t="str">
        <f t="shared" si="191"/>
        <v/>
      </c>
      <c r="I794" s="407" t="str">
        <f t="shared" si="193"/>
        <v/>
      </c>
      <c r="J794" s="407" t="str">
        <f t="shared" si="194"/>
        <v/>
      </c>
      <c r="K794" s="407" t="str">
        <f t="shared" si="200"/>
        <v/>
      </c>
      <c r="L794" s="407"/>
      <c r="N794" s="366"/>
      <c r="O794" s="367" t="str">
        <f t="shared" si="195"/>
        <v/>
      </c>
      <c r="P794" s="366"/>
      <c r="Q794" s="395" t="str">
        <f t="shared" si="196"/>
        <v/>
      </c>
      <c r="R794" s="366"/>
      <c r="S794" s="396" t="str">
        <f t="shared" si="197"/>
        <v/>
      </c>
      <c r="T794" s="397">
        <f ca="1">SUMIF($N$8:S$9,"QUANT.",N794:S794)</f>
        <v>0</v>
      </c>
      <c r="U794" s="398">
        <f ca="1" t="shared" si="190"/>
        <v>0</v>
      </c>
      <c r="V794" s="399" t="str">
        <f ca="1" t="shared" si="192"/>
        <v/>
      </c>
      <c r="W794" s="400">
        <f ca="1" t="shared" si="198"/>
        <v>0</v>
      </c>
      <c r="X794" s="400" t="e">
        <f ca="1" t="shared" si="199"/>
        <v>#VALUE!</v>
      </c>
    </row>
    <row r="795" spans="1:24">
      <c r="A795" s="402"/>
      <c r="B795" s="403"/>
      <c r="C795" s="404" t="str">
        <f>IF($B795="","",IFERROR(VLOOKUP($B795,#REF!,2,0),IFERROR(VLOOKUP($B795,#REF!,2,0),"")))</f>
        <v/>
      </c>
      <c r="D795" s="405" t="str">
        <f>IF($B795="","",IFERROR(VLOOKUP($B795,#REF!,3,0),IFERROR(VLOOKUP($B795,#REF!,3,0),"")))</f>
        <v/>
      </c>
      <c r="E795" s="406"/>
      <c r="F795" s="407" t="str">
        <f>IF($B795="","",IFERROR(VLOOKUP($B795,#REF!,4,0),IFERROR(VLOOKUP($B795,#REF!,6,0),"")))</f>
        <v/>
      </c>
      <c r="G795" s="407" t="str">
        <f>IF($B795="","",IFERROR(VLOOKUP($B795,#REF!,5,0),IFERROR(VLOOKUP($B795,#REF!,7,0),"")))</f>
        <v/>
      </c>
      <c r="H795" s="407" t="str">
        <f t="shared" si="191"/>
        <v/>
      </c>
      <c r="I795" s="407" t="str">
        <f t="shared" si="193"/>
        <v/>
      </c>
      <c r="J795" s="407" t="str">
        <f t="shared" si="194"/>
        <v/>
      </c>
      <c r="K795" s="407" t="str">
        <f t="shared" si="200"/>
        <v/>
      </c>
      <c r="L795" s="407"/>
      <c r="N795" s="366"/>
      <c r="O795" s="367" t="str">
        <f t="shared" si="195"/>
        <v/>
      </c>
      <c r="P795" s="366"/>
      <c r="Q795" s="395" t="str">
        <f t="shared" si="196"/>
        <v/>
      </c>
      <c r="R795" s="366"/>
      <c r="S795" s="396" t="str">
        <f t="shared" si="197"/>
        <v/>
      </c>
      <c r="T795" s="397">
        <f ca="1">SUMIF($N$8:S$9,"QUANT.",N795:S795)</f>
        <v>0</v>
      </c>
      <c r="U795" s="398">
        <f ca="1" t="shared" ref="U795:U858" si="201">SUMIF($N$8:$S$9,"CUSTO",N795:S795)</f>
        <v>0</v>
      </c>
      <c r="V795" s="399" t="str">
        <f ca="1" t="shared" si="192"/>
        <v/>
      </c>
      <c r="W795" s="400">
        <f ca="1" t="shared" si="198"/>
        <v>0</v>
      </c>
      <c r="X795" s="400" t="e">
        <f ca="1" t="shared" si="199"/>
        <v>#VALUE!</v>
      </c>
    </row>
    <row r="796" spans="1:24">
      <c r="A796" s="402"/>
      <c r="B796" s="403"/>
      <c r="C796" s="404" t="str">
        <f>IF($B796="","",IFERROR(VLOOKUP($B796,#REF!,2,0),IFERROR(VLOOKUP($B796,#REF!,2,0),"")))</f>
        <v/>
      </c>
      <c r="D796" s="405" t="str">
        <f>IF($B796="","",IFERROR(VLOOKUP($B796,#REF!,3,0),IFERROR(VLOOKUP($B796,#REF!,3,0),"")))</f>
        <v/>
      </c>
      <c r="E796" s="406"/>
      <c r="F796" s="407" t="str">
        <f>IF($B796="","",IFERROR(VLOOKUP($B796,#REF!,4,0),IFERROR(VLOOKUP($B796,#REF!,6,0),"")))</f>
        <v/>
      </c>
      <c r="G796" s="407" t="str">
        <f>IF($B796="","",IFERROR(VLOOKUP($B796,#REF!,5,0),IFERROR(VLOOKUP($B796,#REF!,7,0),"")))</f>
        <v/>
      </c>
      <c r="H796" s="407" t="str">
        <f t="shared" ref="H796:H859" si="202">IF(E796="","",F796+G796)</f>
        <v/>
      </c>
      <c r="I796" s="407" t="str">
        <f t="shared" si="193"/>
        <v/>
      </c>
      <c r="J796" s="407" t="str">
        <f t="shared" si="194"/>
        <v/>
      </c>
      <c r="K796" s="407" t="str">
        <f t="shared" si="200"/>
        <v/>
      </c>
      <c r="L796" s="407"/>
      <c r="N796" s="366"/>
      <c r="O796" s="367" t="str">
        <f t="shared" si="195"/>
        <v/>
      </c>
      <c r="P796" s="366"/>
      <c r="Q796" s="395" t="str">
        <f t="shared" si="196"/>
        <v/>
      </c>
      <c r="R796" s="366"/>
      <c r="S796" s="396" t="str">
        <f t="shared" si="197"/>
        <v/>
      </c>
      <c r="T796" s="397">
        <f ca="1">SUMIF($N$8:S$9,"QUANT.",N796:S796)</f>
        <v>0</v>
      </c>
      <c r="U796" s="398">
        <f ca="1" t="shared" si="201"/>
        <v>0</v>
      </c>
      <c r="V796" s="399" t="str">
        <f ca="1" t="shared" ref="V796:V859" si="203">IF(B796&lt;&gt;"",IF(U796=0,"MEDIR",IF(K796-U796=0,"OK",IF(K796-U796&gt;0,"MEDIR","ALERTA!"))),"")</f>
        <v/>
      </c>
      <c r="W796" s="400">
        <f ca="1" t="shared" si="198"/>
        <v>0</v>
      </c>
      <c r="X796" s="400" t="e">
        <f ca="1" t="shared" si="199"/>
        <v>#VALUE!</v>
      </c>
    </row>
    <row r="797" spans="1:24">
      <c r="A797" s="402"/>
      <c r="B797" s="403"/>
      <c r="C797" s="404" t="str">
        <f>IF($B797="","",IFERROR(VLOOKUP($B797,#REF!,2,0),IFERROR(VLOOKUP($B797,#REF!,2,0),"")))</f>
        <v/>
      </c>
      <c r="D797" s="405" t="str">
        <f>IF($B797="","",IFERROR(VLOOKUP($B797,#REF!,3,0),IFERROR(VLOOKUP($B797,#REF!,3,0),"")))</f>
        <v/>
      </c>
      <c r="E797" s="406"/>
      <c r="F797" s="407" t="str">
        <f>IF($B797="","",IFERROR(VLOOKUP($B797,#REF!,4,0),IFERROR(VLOOKUP($B797,#REF!,6,0),"")))</f>
        <v/>
      </c>
      <c r="G797" s="407" t="str">
        <f>IF($B797="","",IFERROR(VLOOKUP($B797,#REF!,5,0),IFERROR(VLOOKUP($B797,#REF!,7,0),"")))</f>
        <v/>
      </c>
      <c r="H797" s="407" t="str">
        <f t="shared" si="202"/>
        <v/>
      </c>
      <c r="I797" s="407" t="str">
        <f t="shared" ref="I797:I860" si="204">IF(E797="","",TRUNC((E797*F797),2))</f>
        <v/>
      </c>
      <c r="J797" s="407" t="str">
        <f t="shared" ref="J797:J860" si="205">IF(E797="","",TRUNC((E797*G797),2))</f>
        <v/>
      </c>
      <c r="K797" s="407" t="str">
        <f t="shared" si="200"/>
        <v/>
      </c>
      <c r="L797" s="407"/>
      <c r="N797" s="366"/>
      <c r="O797" s="367" t="str">
        <f t="shared" ref="O797:O860" si="206">IF(OR(N797="",$K797=""),"",(N797/$E797)*$K797)</f>
        <v/>
      </c>
      <c r="P797" s="366"/>
      <c r="Q797" s="395" t="str">
        <f t="shared" ref="Q797:Q860" si="207">IF(OR(P797="",$K797=""),"",(P797/$E797)*$K797)</f>
        <v/>
      </c>
      <c r="R797" s="366"/>
      <c r="S797" s="396" t="str">
        <f t="shared" ref="S797:S860" si="208">IF(OR(R797="",$K797=""),"",(R797/$E797)*$K797)</f>
        <v/>
      </c>
      <c r="T797" s="397">
        <f ca="1">SUMIF($N$8:S$9,"QUANT.",N797:S797)</f>
        <v>0</v>
      </c>
      <c r="U797" s="398">
        <f ca="1" t="shared" si="201"/>
        <v>0</v>
      </c>
      <c r="V797" s="399" t="str">
        <f ca="1" t="shared" si="203"/>
        <v/>
      </c>
      <c r="W797" s="400">
        <f ca="1" t="shared" ref="W797:W860" si="209">IF(T797="",0,E797-T797)</f>
        <v>0</v>
      </c>
      <c r="X797" s="400" t="e">
        <f ca="1" t="shared" ref="X797:X860" si="210">IF(U797="",0,K797-U797)</f>
        <v>#VALUE!</v>
      </c>
    </row>
    <row r="798" spans="1:24">
      <c r="A798" s="402"/>
      <c r="B798" s="403"/>
      <c r="C798" s="404" t="str">
        <f>IF($B798="","",IFERROR(VLOOKUP($B798,#REF!,2,0),IFERROR(VLOOKUP($B798,#REF!,2,0),"")))</f>
        <v/>
      </c>
      <c r="D798" s="405" t="str">
        <f>IF($B798="","",IFERROR(VLOOKUP($B798,#REF!,3,0),IFERROR(VLOOKUP($B798,#REF!,3,0),"")))</f>
        <v/>
      </c>
      <c r="E798" s="406"/>
      <c r="F798" s="407" t="str">
        <f>IF($B798="","",IFERROR(VLOOKUP($B798,#REF!,4,0),IFERROR(VLOOKUP($B798,#REF!,6,0),"")))</f>
        <v/>
      </c>
      <c r="G798" s="407" t="str">
        <f>IF($B798="","",IFERROR(VLOOKUP($B798,#REF!,5,0),IFERROR(VLOOKUP($B798,#REF!,7,0),"")))</f>
        <v/>
      </c>
      <c r="H798" s="407" t="str">
        <f t="shared" si="202"/>
        <v/>
      </c>
      <c r="I798" s="407" t="str">
        <f t="shared" si="204"/>
        <v/>
      </c>
      <c r="J798" s="407" t="str">
        <f t="shared" si="205"/>
        <v/>
      </c>
      <c r="K798" s="407" t="str">
        <f t="shared" si="200"/>
        <v/>
      </c>
      <c r="L798" s="407"/>
      <c r="N798" s="366"/>
      <c r="O798" s="367" t="str">
        <f t="shared" si="206"/>
        <v/>
      </c>
      <c r="P798" s="366"/>
      <c r="Q798" s="395" t="str">
        <f t="shared" si="207"/>
        <v/>
      </c>
      <c r="R798" s="366"/>
      <c r="S798" s="396" t="str">
        <f t="shared" si="208"/>
        <v/>
      </c>
      <c r="T798" s="397">
        <f ca="1">SUMIF($N$8:S$9,"QUANT.",N798:S798)</f>
        <v>0</v>
      </c>
      <c r="U798" s="398">
        <f ca="1" t="shared" si="201"/>
        <v>0</v>
      </c>
      <c r="V798" s="399" t="str">
        <f ca="1" t="shared" si="203"/>
        <v/>
      </c>
      <c r="W798" s="400">
        <f ca="1" t="shared" si="209"/>
        <v>0</v>
      </c>
      <c r="X798" s="400" t="e">
        <f ca="1" t="shared" si="210"/>
        <v>#VALUE!</v>
      </c>
    </row>
    <row r="799" spans="1:24">
      <c r="A799" s="402"/>
      <c r="B799" s="403"/>
      <c r="C799" s="404" t="str">
        <f>IF($B799="","",IFERROR(VLOOKUP($B799,#REF!,2,0),IFERROR(VLOOKUP($B799,#REF!,2,0),"")))</f>
        <v/>
      </c>
      <c r="D799" s="405" t="str">
        <f>IF($B799="","",IFERROR(VLOOKUP($B799,#REF!,3,0),IFERROR(VLOOKUP($B799,#REF!,3,0),"")))</f>
        <v/>
      </c>
      <c r="E799" s="406"/>
      <c r="F799" s="407" t="str">
        <f>IF($B799="","",IFERROR(VLOOKUP($B799,#REF!,4,0),IFERROR(VLOOKUP($B799,#REF!,6,0),"")))</f>
        <v/>
      </c>
      <c r="G799" s="407" t="str">
        <f>IF($B799="","",IFERROR(VLOOKUP($B799,#REF!,5,0),IFERROR(VLOOKUP($B799,#REF!,7,0),"")))</f>
        <v/>
      </c>
      <c r="H799" s="407" t="str">
        <f t="shared" si="202"/>
        <v/>
      </c>
      <c r="I799" s="407" t="str">
        <f t="shared" si="204"/>
        <v/>
      </c>
      <c r="J799" s="407" t="str">
        <f t="shared" si="205"/>
        <v/>
      </c>
      <c r="K799" s="407" t="str">
        <f t="shared" si="200"/>
        <v/>
      </c>
      <c r="L799" s="407"/>
      <c r="N799" s="366"/>
      <c r="O799" s="367" t="str">
        <f t="shared" si="206"/>
        <v/>
      </c>
      <c r="P799" s="366"/>
      <c r="Q799" s="395" t="str">
        <f t="shared" si="207"/>
        <v/>
      </c>
      <c r="R799" s="366"/>
      <c r="S799" s="396" t="str">
        <f t="shared" si="208"/>
        <v/>
      </c>
      <c r="T799" s="397">
        <f ca="1">SUMIF($N$8:S$9,"QUANT.",N799:S799)</f>
        <v>0</v>
      </c>
      <c r="U799" s="398">
        <f ca="1" t="shared" si="201"/>
        <v>0</v>
      </c>
      <c r="V799" s="399" t="str">
        <f ca="1" t="shared" si="203"/>
        <v/>
      </c>
      <c r="W799" s="400">
        <f ca="1" t="shared" si="209"/>
        <v>0</v>
      </c>
      <c r="X799" s="400" t="e">
        <f ca="1" t="shared" si="210"/>
        <v>#VALUE!</v>
      </c>
    </row>
    <row r="800" spans="1:24">
      <c r="A800" s="402"/>
      <c r="B800" s="403"/>
      <c r="C800" s="404" t="str">
        <f>IF($B800="","",IFERROR(VLOOKUP($B800,#REF!,2,0),IFERROR(VLOOKUP($B800,#REF!,2,0),"")))</f>
        <v/>
      </c>
      <c r="D800" s="405" t="str">
        <f>IF($B800="","",IFERROR(VLOOKUP($B800,#REF!,3,0),IFERROR(VLOOKUP($B800,#REF!,3,0),"")))</f>
        <v/>
      </c>
      <c r="E800" s="406"/>
      <c r="F800" s="407" t="str">
        <f>IF($B800="","",IFERROR(VLOOKUP($B800,#REF!,4,0),IFERROR(VLOOKUP($B800,#REF!,6,0),"")))</f>
        <v/>
      </c>
      <c r="G800" s="407" t="str">
        <f>IF($B800="","",IFERROR(VLOOKUP($B800,#REF!,5,0),IFERROR(VLOOKUP($B800,#REF!,7,0),"")))</f>
        <v/>
      </c>
      <c r="H800" s="407" t="str">
        <f t="shared" si="202"/>
        <v/>
      </c>
      <c r="I800" s="407" t="str">
        <f t="shared" si="204"/>
        <v/>
      </c>
      <c r="J800" s="407" t="str">
        <f t="shared" si="205"/>
        <v/>
      </c>
      <c r="K800" s="407" t="str">
        <f t="shared" si="200"/>
        <v/>
      </c>
      <c r="L800" s="407"/>
      <c r="N800" s="366"/>
      <c r="O800" s="367" t="str">
        <f t="shared" si="206"/>
        <v/>
      </c>
      <c r="P800" s="366"/>
      <c r="Q800" s="395" t="str">
        <f t="shared" si="207"/>
        <v/>
      </c>
      <c r="R800" s="366"/>
      <c r="S800" s="396" t="str">
        <f t="shared" si="208"/>
        <v/>
      </c>
      <c r="T800" s="397">
        <f ca="1">SUMIF($N$8:S$9,"QUANT.",N800:S800)</f>
        <v>0</v>
      </c>
      <c r="U800" s="398">
        <f ca="1" t="shared" si="201"/>
        <v>0</v>
      </c>
      <c r="V800" s="399" t="str">
        <f ca="1" t="shared" si="203"/>
        <v/>
      </c>
      <c r="W800" s="400">
        <f ca="1" t="shared" si="209"/>
        <v>0</v>
      </c>
      <c r="X800" s="400" t="e">
        <f ca="1" t="shared" si="210"/>
        <v>#VALUE!</v>
      </c>
    </row>
    <row r="801" spans="1:24">
      <c r="A801" s="402"/>
      <c r="B801" s="403"/>
      <c r="C801" s="404" t="str">
        <f>IF($B801="","",IFERROR(VLOOKUP($B801,#REF!,2,0),IFERROR(VLOOKUP($B801,#REF!,2,0),"")))</f>
        <v/>
      </c>
      <c r="D801" s="405" t="str">
        <f>IF($B801="","",IFERROR(VLOOKUP($B801,#REF!,3,0),IFERROR(VLOOKUP($B801,#REF!,3,0),"")))</f>
        <v/>
      </c>
      <c r="E801" s="406"/>
      <c r="F801" s="407" t="str">
        <f>IF($B801="","",IFERROR(VLOOKUP($B801,#REF!,4,0),IFERROR(VLOOKUP($B801,#REF!,6,0),"")))</f>
        <v/>
      </c>
      <c r="G801" s="407" t="str">
        <f>IF($B801="","",IFERROR(VLOOKUP($B801,#REF!,5,0),IFERROR(VLOOKUP($B801,#REF!,7,0),"")))</f>
        <v/>
      </c>
      <c r="H801" s="407" t="str">
        <f t="shared" si="202"/>
        <v/>
      </c>
      <c r="I801" s="407" t="str">
        <f t="shared" si="204"/>
        <v/>
      </c>
      <c r="J801" s="407" t="str">
        <f t="shared" si="205"/>
        <v/>
      </c>
      <c r="K801" s="407" t="str">
        <f t="shared" si="200"/>
        <v/>
      </c>
      <c r="L801" s="407"/>
      <c r="N801" s="366"/>
      <c r="O801" s="367" t="str">
        <f t="shared" si="206"/>
        <v/>
      </c>
      <c r="P801" s="366"/>
      <c r="Q801" s="395" t="str">
        <f t="shared" si="207"/>
        <v/>
      </c>
      <c r="R801" s="366"/>
      <c r="S801" s="396" t="str">
        <f t="shared" si="208"/>
        <v/>
      </c>
      <c r="T801" s="397">
        <f ca="1">SUMIF($N$8:S$9,"QUANT.",N801:S801)</f>
        <v>0</v>
      </c>
      <c r="U801" s="398">
        <f ca="1" t="shared" si="201"/>
        <v>0</v>
      </c>
      <c r="V801" s="399" t="str">
        <f ca="1" t="shared" si="203"/>
        <v/>
      </c>
      <c r="W801" s="400">
        <f ca="1" t="shared" si="209"/>
        <v>0</v>
      </c>
      <c r="X801" s="400" t="e">
        <f ca="1" t="shared" si="210"/>
        <v>#VALUE!</v>
      </c>
    </row>
    <row r="802" spans="1:24">
      <c r="A802" s="402"/>
      <c r="B802" s="403"/>
      <c r="C802" s="404" t="str">
        <f>IF($B802="","",IFERROR(VLOOKUP($B802,#REF!,2,0),IFERROR(VLOOKUP($B802,#REF!,2,0),"")))</f>
        <v/>
      </c>
      <c r="D802" s="405" t="str">
        <f>IF($B802="","",IFERROR(VLOOKUP($B802,#REF!,3,0),IFERROR(VLOOKUP($B802,#REF!,3,0),"")))</f>
        <v/>
      </c>
      <c r="E802" s="406"/>
      <c r="F802" s="407" t="str">
        <f>IF($B802="","",IFERROR(VLOOKUP($B802,#REF!,4,0),IFERROR(VLOOKUP($B802,#REF!,6,0),"")))</f>
        <v/>
      </c>
      <c r="G802" s="407" t="str">
        <f>IF($B802="","",IFERROR(VLOOKUP($B802,#REF!,5,0),IFERROR(VLOOKUP($B802,#REF!,7,0),"")))</f>
        <v/>
      </c>
      <c r="H802" s="407" t="str">
        <f t="shared" si="202"/>
        <v/>
      </c>
      <c r="I802" s="407" t="str">
        <f t="shared" si="204"/>
        <v/>
      </c>
      <c r="J802" s="407" t="str">
        <f t="shared" si="205"/>
        <v/>
      </c>
      <c r="K802" s="407" t="str">
        <f t="shared" si="200"/>
        <v/>
      </c>
      <c r="L802" s="407"/>
      <c r="N802" s="366"/>
      <c r="O802" s="367" t="str">
        <f t="shared" si="206"/>
        <v/>
      </c>
      <c r="P802" s="366"/>
      <c r="Q802" s="395" t="str">
        <f t="shared" si="207"/>
        <v/>
      </c>
      <c r="R802" s="366"/>
      <c r="S802" s="396" t="str">
        <f t="shared" si="208"/>
        <v/>
      </c>
      <c r="T802" s="397">
        <f ca="1">SUMIF($N$8:S$9,"QUANT.",N802:S802)</f>
        <v>0</v>
      </c>
      <c r="U802" s="398">
        <f ca="1" t="shared" si="201"/>
        <v>0</v>
      </c>
      <c r="V802" s="399" t="str">
        <f ca="1" t="shared" si="203"/>
        <v/>
      </c>
      <c r="W802" s="400">
        <f ca="1" t="shared" si="209"/>
        <v>0</v>
      </c>
      <c r="X802" s="400" t="e">
        <f ca="1" t="shared" si="210"/>
        <v>#VALUE!</v>
      </c>
    </row>
    <row r="803" spans="1:24">
      <c r="A803" s="402"/>
      <c r="B803" s="403"/>
      <c r="C803" s="404" t="str">
        <f>IF($B803="","",IFERROR(VLOOKUP($B803,#REF!,2,0),IFERROR(VLOOKUP($B803,#REF!,2,0),"")))</f>
        <v/>
      </c>
      <c r="D803" s="405" t="str">
        <f>IF($B803="","",IFERROR(VLOOKUP($B803,#REF!,3,0),IFERROR(VLOOKUP($B803,#REF!,3,0),"")))</f>
        <v/>
      </c>
      <c r="E803" s="406"/>
      <c r="F803" s="407" t="str">
        <f>IF($B803="","",IFERROR(VLOOKUP($B803,#REF!,4,0),IFERROR(VLOOKUP($B803,#REF!,6,0),"")))</f>
        <v/>
      </c>
      <c r="G803" s="407" t="str">
        <f>IF($B803="","",IFERROR(VLOOKUP($B803,#REF!,5,0),IFERROR(VLOOKUP($B803,#REF!,7,0),"")))</f>
        <v/>
      </c>
      <c r="H803" s="407" t="str">
        <f t="shared" si="202"/>
        <v/>
      </c>
      <c r="I803" s="407" t="str">
        <f t="shared" si="204"/>
        <v/>
      </c>
      <c r="J803" s="407" t="str">
        <f t="shared" si="205"/>
        <v/>
      </c>
      <c r="K803" s="407" t="str">
        <f t="shared" si="200"/>
        <v/>
      </c>
      <c r="L803" s="407"/>
      <c r="N803" s="366"/>
      <c r="O803" s="367" t="str">
        <f t="shared" si="206"/>
        <v/>
      </c>
      <c r="P803" s="366"/>
      <c r="Q803" s="395" t="str">
        <f t="shared" si="207"/>
        <v/>
      </c>
      <c r="R803" s="366"/>
      <c r="S803" s="396" t="str">
        <f t="shared" si="208"/>
        <v/>
      </c>
      <c r="T803" s="397">
        <f ca="1">SUMIF($N$8:S$9,"QUANT.",N803:S803)</f>
        <v>0</v>
      </c>
      <c r="U803" s="398">
        <f ca="1" t="shared" si="201"/>
        <v>0</v>
      </c>
      <c r="V803" s="399" t="str">
        <f ca="1" t="shared" si="203"/>
        <v/>
      </c>
      <c r="W803" s="400">
        <f ca="1" t="shared" si="209"/>
        <v>0</v>
      </c>
      <c r="X803" s="400" t="e">
        <f ca="1" t="shared" si="210"/>
        <v>#VALUE!</v>
      </c>
    </row>
    <row r="804" spans="1:24">
      <c r="A804" s="402"/>
      <c r="B804" s="403"/>
      <c r="C804" s="404" t="str">
        <f>IF($B804="","",IFERROR(VLOOKUP($B804,#REF!,2,0),IFERROR(VLOOKUP($B804,#REF!,2,0),"")))</f>
        <v/>
      </c>
      <c r="D804" s="405" t="str">
        <f>IF($B804="","",IFERROR(VLOOKUP($B804,#REF!,3,0),IFERROR(VLOOKUP($B804,#REF!,3,0),"")))</f>
        <v/>
      </c>
      <c r="E804" s="406"/>
      <c r="F804" s="407" t="str">
        <f>IF($B804="","",IFERROR(VLOOKUP($B804,#REF!,4,0),IFERROR(VLOOKUP($B804,#REF!,6,0),"")))</f>
        <v/>
      </c>
      <c r="G804" s="407" t="str">
        <f>IF($B804="","",IFERROR(VLOOKUP($B804,#REF!,5,0),IFERROR(VLOOKUP($B804,#REF!,7,0),"")))</f>
        <v/>
      </c>
      <c r="H804" s="407" t="str">
        <f t="shared" si="202"/>
        <v/>
      </c>
      <c r="I804" s="407" t="str">
        <f t="shared" si="204"/>
        <v/>
      </c>
      <c r="J804" s="407" t="str">
        <f t="shared" si="205"/>
        <v/>
      </c>
      <c r="K804" s="407" t="str">
        <f t="shared" si="200"/>
        <v/>
      </c>
      <c r="L804" s="407"/>
      <c r="N804" s="366"/>
      <c r="O804" s="367" t="str">
        <f t="shared" si="206"/>
        <v/>
      </c>
      <c r="P804" s="366"/>
      <c r="Q804" s="395" t="str">
        <f t="shared" si="207"/>
        <v/>
      </c>
      <c r="R804" s="366"/>
      <c r="S804" s="396" t="str">
        <f t="shared" si="208"/>
        <v/>
      </c>
      <c r="T804" s="397">
        <f ca="1">SUMIF($N$8:S$9,"QUANT.",N804:S804)</f>
        <v>0</v>
      </c>
      <c r="U804" s="398">
        <f ca="1" t="shared" si="201"/>
        <v>0</v>
      </c>
      <c r="V804" s="399" t="str">
        <f ca="1" t="shared" si="203"/>
        <v/>
      </c>
      <c r="W804" s="400">
        <f ca="1" t="shared" si="209"/>
        <v>0</v>
      </c>
      <c r="X804" s="400" t="e">
        <f ca="1" t="shared" si="210"/>
        <v>#VALUE!</v>
      </c>
    </row>
    <row r="805" spans="1:24">
      <c r="A805" s="402"/>
      <c r="B805" s="403"/>
      <c r="C805" s="404" t="str">
        <f>IF($B805="","",IFERROR(VLOOKUP($B805,#REF!,2,0),IFERROR(VLOOKUP($B805,#REF!,2,0),"")))</f>
        <v/>
      </c>
      <c r="D805" s="405" t="str">
        <f>IF($B805="","",IFERROR(VLOOKUP($B805,#REF!,3,0),IFERROR(VLOOKUP($B805,#REF!,3,0),"")))</f>
        <v/>
      </c>
      <c r="E805" s="406"/>
      <c r="F805" s="407" t="str">
        <f>IF($B805="","",IFERROR(VLOOKUP($B805,#REF!,4,0),IFERROR(VLOOKUP($B805,#REF!,6,0),"")))</f>
        <v/>
      </c>
      <c r="G805" s="407" t="str">
        <f>IF($B805="","",IFERROR(VLOOKUP($B805,#REF!,5,0),IFERROR(VLOOKUP($B805,#REF!,7,0),"")))</f>
        <v/>
      </c>
      <c r="H805" s="407" t="str">
        <f t="shared" si="202"/>
        <v/>
      </c>
      <c r="I805" s="407" t="str">
        <f t="shared" si="204"/>
        <v/>
      </c>
      <c r="J805" s="407" t="str">
        <f t="shared" si="205"/>
        <v/>
      </c>
      <c r="K805" s="407" t="str">
        <f t="shared" si="200"/>
        <v/>
      </c>
      <c r="L805" s="407"/>
      <c r="N805" s="366"/>
      <c r="O805" s="367" t="str">
        <f t="shared" si="206"/>
        <v/>
      </c>
      <c r="P805" s="366"/>
      <c r="Q805" s="395" t="str">
        <f t="shared" si="207"/>
        <v/>
      </c>
      <c r="R805" s="366"/>
      <c r="S805" s="396" t="str">
        <f t="shared" si="208"/>
        <v/>
      </c>
      <c r="T805" s="397">
        <f ca="1">SUMIF($N$8:S$9,"QUANT.",N805:S805)</f>
        <v>0</v>
      </c>
      <c r="U805" s="398">
        <f ca="1" t="shared" si="201"/>
        <v>0</v>
      </c>
      <c r="V805" s="399" t="str">
        <f ca="1" t="shared" si="203"/>
        <v/>
      </c>
      <c r="W805" s="400">
        <f ca="1" t="shared" si="209"/>
        <v>0</v>
      </c>
      <c r="X805" s="400" t="e">
        <f ca="1" t="shared" si="210"/>
        <v>#VALUE!</v>
      </c>
    </row>
    <row r="806" spans="1:24">
      <c r="A806" s="402"/>
      <c r="B806" s="403"/>
      <c r="C806" s="404" t="str">
        <f>IF($B806="","",IFERROR(VLOOKUP($B806,#REF!,2,0),IFERROR(VLOOKUP($B806,#REF!,2,0),"")))</f>
        <v/>
      </c>
      <c r="D806" s="405" t="str">
        <f>IF($B806="","",IFERROR(VLOOKUP($B806,#REF!,3,0),IFERROR(VLOOKUP($B806,#REF!,3,0),"")))</f>
        <v/>
      </c>
      <c r="E806" s="406"/>
      <c r="F806" s="407" t="str">
        <f>IF($B806="","",IFERROR(VLOOKUP($B806,#REF!,4,0),IFERROR(VLOOKUP($B806,#REF!,6,0),"")))</f>
        <v/>
      </c>
      <c r="G806" s="407" t="str">
        <f>IF($B806="","",IFERROR(VLOOKUP($B806,#REF!,5,0),IFERROR(VLOOKUP($B806,#REF!,7,0),"")))</f>
        <v/>
      </c>
      <c r="H806" s="407" t="str">
        <f t="shared" si="202"/>
        <v/>
      </c>
      <c r="I806" s="407" t="str">
        <f t="shared" si="204"/>
        <v/>
      </c>
      <c r="J806" s="407" t="str">
        <f t="shared" si="205"/>
        <v/>
      </c>
      <c r="K806" s="407" t="str">
        <f t="shared" si="200"/>
        <v/>
      </c>
      <c r="L806" s="407"/>
      <c r="N806" s="366"/>
      <c r="O806" s="367" t="str">
        <f t="shared" si="206"/>
        <v/>
      </c>
      <c r="P806" s="366"/>
      <c r="Q806" s="395" t="str">
        <f t="shared" si="207"/>
        <v/>
      </c>
      <c r="R806" s="366"/>
      <c r="S806" s="396" t="str">
        <f t="shared" si="208"/>
        <v/>
      </c>
      <c r="T806" s="397">
        <f ca="1">SUMIF($N$8:S$9,"QUANT.",N806:S806)</f>
        <v>0</v>
      </c>
      <c r="U806" s="398">
        <f ca="1" t="shared" si="201"/>
        <v>0</v>
      </c>
      <c r="V806" s="399" t="str">
        <f ca="1" t="shared" si="203"/>
        <v/>
      </c>
      <c r="W806" s="400">
        <f ca="1" t="shared" si="209"/>
        <v>0</v>
      </c>
      <c r="X806" s="400" t="e">
        <f ca="1" t="shared" si="210"/>
        <v>#VALUE!</v>
      </c>
    </row>
    <row r="807" spans="1:24">
      <c r="A807" s="402"/>
      <c r="B807" s="403"/>
      <c r="C807" s="404" t="str">
        <f>IF($B807="","",IFERROR(VLOOKUP($B807,#REF!,2,0),IFERROR(VLOOKUP($B807,#REF!,2,0),"")))</f>
        <v/>
      </c>
      <c r="D807" s="405" t="str">
        <f>IF($B807="","",IFERROR(VLOOKUP($B807,#REF!,3,0),IFERROR(VLOOKUP($B807,#REF!,3,0),"")))</f>
        <v/>
      </c>
      <c r="E807" s="406"/>
      <c r="F807" s="407" t="str">
        <f>IF($B807="","",IFERROR(VLOOKUP($B807,#REF!,4,0),IFERROR(VLOOKUP($B807,#REF!,6,0),"")))</f>
        <v/>
      </c>
      <c r="G807" s="407" t="str">
        <f>IF($B807="","",IFERROR(VLOOKUP($B807,#REF!,5,0),IFERROR(VLOOKUP($B807,#REF!,7,0),"")))</f>
        <v/>
      </c>
      <c r="H807" s="407" t="str">
        <f t="shared" si="202"/>
        <v/>
      </c>
      <c r="I807" s="407" t="str">
        <f t="shared" si="204"/>
        <v/>
      </c>
      <c r="J807" s="407" t="str">
        <f t="shared" si="205"/>
        <v/>
      </c>
      <c r="K807" s="407" t="str">
        <f t="shared" si="200"/>
        <v/>
      </c>
      <c r="L807" s="407"/>
      <c r="N807" s="366"/>
      <c r="O807" s="367" t="str">
        <f t="shared" si="206"/>
        <v/>
      </c>
      <c r="P807" s="366"/>
      <c r="Q807" s="395" t="str">
        <f t="shared" si="207"/>
        <v/>
      </c>
      <c r="R807" s="366"/>
      <c r="S807" s="396" t="str">
        <f t="shared" si="208"/>
        <v/>
      </c>
      <c r="T807" s="397">
        <f ca="1">SUMIF($N$8:S$9,"QUANT.",N807:S807)</f>
        <v>0</v>
      </c>
      <c r="U807" s="398">
        <f ca="1" t="shared" si="201"/>
        <v>0</v>
      </c>
      <c r="V807" s="399" t="str">
        <f ca="1" t="shared" si="203"/>
        <v/>
      </c>
      <c r="W807" s="400">
        <f ca="1" t="shared" si="209"/>
        <v>0</v>
      </c>
      <c r="X807" s="400" t="e">
        <f ca="1" t="shared" si="210"/>
        <v>#VALUE!</v>
      </c>
    </row>
    <row r="808" spans="1:24">
      <c r="A808" s="402"/>
      <c r="B808" s="403"/>
      <c r="C808" s="404" t="str">
        <f>IF($B808="","",IFERROR(VLOOKUP($B808,#REF!,2,0),IFERROR(VLOOKUP($B808,#REF!,2,0),"")))</f>
        <v/>
      </c>
      <c r="D808" s="405" t="str">
        <f>IF($B808="","",IFERROR(VLOOKUP($B808,#REF!,3,0),IFERROR(VLOOKUP($B808,#REF!,3,0),"")))</f>
        <v/>
      </c>
      <c r="E808" s="406"/>
      <c r="F808" s="407" t="str">
        <f>IF($B808="","",IFERROR(VLOOKUP($B808,#REF!,4,0),IFERROR(VLOOKUP($B808,#REF!,6,0),"")))</f>
        <v/>
      </c>
      <c r="G808" s="407" t="str">
        <f>IF($B808="","",IFERROR(VLOOKUP($B808,#REF!,5,0),IFERROR(VLOOKUP($B808,#REF!,7,0),"")))</f>
        <v/>
      </c>
      <c r="H808" s="407" t="str">
        <f t="shared" si="202"/>
        <v/>
      </c>
      <c r="I808" s="407" t="str">
        <f t="shared" si="204"/>
        <v/>
      </c>
      <c r="J808" s="407" t="str">
        <f t="shared" si="205"/>
        <v/>
      </c>
      <c r="K808" s="407" t="str">
        <f t="shared" si="200"/>
        <v/>
      </c>
      <c r="L808" s="407"/>
      <c r="N808" s="366"/>
      <c r="O808" s="367" t="str">
        <f t="shared" si="206"/>
        <v/>
      </c>
      <c r="P808" s="366"/>
      <c r="Q808" s="395" t="str">
        <f t="shared" si="207"/>
        <v/>
      </c>
      <c r="R808" s="366"/>
      <c r="S808" s="396" t="str">
        <f t="shared" si="208"/>
        <v/>
      </c>
      <c r="T808" s="397">
        <f ca="1">SUMIF($N$8:S$9,"QUANT.",N808:S808)</f>
        <v>0</v>
      </c>
      <c r="U808" s="398">
        <f ca="1" t="shared" si="201"/>
        <v>0</v>
      </c>
      <c r="V808" s="399" t="str">
        <f ca="1" t="shared" si="203"/>
        <v/>
      </c>
      <c r="W808" s="400">
        <f ca="1" t="shared" si="209"/>
        <v>0</v>
      </c>
      <c r="X808" s="400" t="e">
        <f ca="1" t="shared" si="210"/>
        <v>#VALUE!</v>
      </c>
    </row>
    <row r="809" spans="1:24">
      <c r="A809" s="402"/>
      <c r="B809" s="403"/>
      <c r="C809" s="404" t="str">
        <f>IF($B809="","",IFERROR(VLOOKUP($B809,#REF!,2,0),IFERROR(VLOOKUP($B809,#REF!,2,0),"")))</f>
        <v/>
      </c>
      <c r="D809" s="405" t="str">
        <f>IF($B809="","",IFERROR(VLOOKUP($B809,#REF!,3,0),IFERROR(VLOOKUP($B809,#REF!,3,0),"")))</f>
        <v/>
      </c>
      <c r="E809" s="406"/>
      <c r="F809" s="407" t="str">
        <f>IF($B809="","",IFERROR(VLOOKUP($B809,#REF!,4,0),IFERROR(VLOOKUP($B809,#REF!,6,0),"")))</f>
        <v/>
      </c>
      <c r="G809" s="407" t="str">
        <f>IF($B809="","",IFERROR(VLOOKUP($B809,#REF!,5,0),IFERROR(VLOOKUP($B809,#REF!,7,0),"")))</f>
        <v/>
      </c>
      <c r="H809" s="407" t="str">
        <f t="shared" si="202"/>
        <v/>
      </c>
      <c r="I809" s="407" t="str">
        <f t="shared" si="204"/>
        <v/>
      </c>
      <c r="J809" s="407" t="str">
        <f t="shared" si="205"/>
        <v/>
      </c>
      <c r="K809" s="407" t="str">
        <f t="shared" si="200"/>
        <v/>
      </c>
      <c r="L809" s="407"/>
      <c r="N809" s="366"/>
      <c r="O809" s="367" t="str">
        <f t="shared" si="206"/>
        <v/>
      </c>
      <c r="P809" s="366"/>
      <c r="Q809" s="395" t="str">
        <f t="shared" si="207"/>
        <v/>
      </c>
      <c r="R809" s="366"/>
      <c r="S809" s="396" t="str">
        <f t="shared" si="208"/>
        <v/>
      </c>
      <c r="T809" s="397">
        <f ca="1">SUMIF($N$8:S$9,"QUANT.",N809:S809)</f>
        <v>0</v>
      </c>
      <c r="U809" s="398">
        <f ca="1" t="shared" si="201"/>
        <v>0</v>
      </c>
      <c r="V809" s="399" t="str">
        <f ca="1" t="shared" si="203"/>
        <v/>
      </c>
      <c r="W809" s="400">
        <f ca="1" t="shared" si="209"/>
        <v>0</v>
      </c>
      <c r="X809" s="400" t="e">
        <f ca="1" t="shared" si="210"/>
        <v>#VALUE!</v>
      </c>
    </row>
    <row r="810" spans="1:24">
      <c r="A810" s="402"/>
      <c r="B810" s="403"/>
      <c r="C810" s="404" t="str">
        <f>IF($B810="","",IFERROR(VLOOKUP($B810,#REF!,2,0),IFERROR(VLOOKUP($B810,#REF!,2,0),"")))</f>
        <v/>
      </c>
      <c r="D810" s="405" t="str">
        <f>IF($B810="","",IFERROR(VLOOKUP($B810,#REF!,3,0),IFERROR(VLOOKUP($B810,#REF!,3,0),"")))</f>
        <v/>
      </c>
      <c r="E810" s="406"/>
      <c r="F810" s="407" t="str">
        <f>IF($B810="","",IFERROR(VLOOKUP($B810,#REF!,4,0),IFERROR(VLOOKUP($B810,#REF!,6,0),"")))</f>
        <v/>
      </c>
      <c r="G810" s="407" t="str">
        <f>IF($B810="","",IFERROR(VLOOKUP($B810,#REF!,5,0),IFERROR(VLOOKUP($B810,#REF!,7,0),"")))</f>
        <v/>
      </c>
      <c r="H810" s="407" t="str">
        <f t="shared" si="202"/>
        <v/>
      </c>
      <c r="I810" s="407" t="str">
        <f t="shared" si="204"/>
        <v/>
      </c>
      <c r="J810" s="407" t="str">
        <f t="shared" si="205"/>
        <v/>
      </c>
      <c r="K810" s="407" t="str">
        <f t="shared" si="200"/>
        <v/>
      </c>
      <c r="L810" s="407"/>
      <c r="N810" s="366"/>
      <c r="O810" s="367" t="str">
        <f t="shared" si="206"/>
        <v/>
      </c>
      <c r="P810" s="366"/>
      <c r="Q810" s="395" t="str">
        <f t="shared" si="207"/>
        <v/>
      </c>
      <c r="R810" s="366"/>
      <c r="S810" s="396" t="str">
        <f t="shared" si="208"/>
        <v/>
      </c>
      <c r="T810" s="397">
        <f ca="1">SUMIF($N$8:S$9,"QUANT.",N810:S810)</f>
        <v>0</v>
      </c>
      <c r="U810" s="398">
        <f ca="1" t="shared" si="201"/>
        <v>0</v>
      </c>
      <c r="V810" s="399" t="str">
        <f ca="1" t="shared" si="203"/>
        <v/>
      </c>
      <c r="W810" s="400">
        <f ca="1" t="shared" si="209"/>
        <v>0</v>
      </c>
      <c r="X810" s="400" t="e">
        <f ca="1" t="shared" si="210"/>
        <v>#VALUE!</v>
      </c>
    </row>
    <row r="811" spans="1:24">
      <c r="A811" s="402"/>
      <c r="B811" s="403"/>
      <c r="C811" s="404" t="str">
        <f>IF($B811="","",IFERROR(VLOOKUP($B811,#REF!,2,0),IFERROR(VLOOKUP($B811,#REF!,2,0),"")))</f>
        <v/>
      </c>
      <c r="D811" s="405" t="str">
        <f>IF($B811="","",IFERROR(VLOOKUP($B811,#REF!,3,0),IFERROR(VLOOKUP($B811,#REF!,3,0),"")))</f>
        <v/>
      </c>
      <c r="E811" s="406"/>
      <c r="F811" s="407" t="str">
        <f>IF($B811="","",IFERROR(VLOOKUP($B811,#REF!,4,0),IFERROR(VLOOKUP($B811,#REF!,6,0),"")))</f>
        <v/>
      </c>
      <c r="G811" s="407" t="str">
        <f>IF($B811="","",IFERROR(VLOOKUP($B811,#REF!,5,0),IFERROR(VLOOKUP($B811,#REF!,7,0),"")))</f>
        <v/>
      </c>
      <c r="H811" s="407" t="str">
        <f t="shared" si="202"/>
        <v/>
      </c>
      <c r="I811" s="407" t="str">
        <f t="shared" si="204"/>
        <v/>
      </c>
      <c r="J811" s="407" t="str">
        <f t="shared" si="205"/>
        <v/>
      </c>
      <c r="K811" s="407" t="str">
        <f t="shared" si="200"/>
        <v/>
      </c>
      <c r="L811" s="407"/>
      <c r="N811" s="366"/>
      <c r="O811" s="367" t="str">
        <f t="shared" si="206"/>
        <v/>
      </c>
      <c r="P811" s="366"/>
      <c r="Q811" s="395" t="str">
        <f t="shared" si="207"/>
        <v/>
      </c>
      <c r="R811" s="366"/>
      <c r="S811" s="396" t="str">
        <f t="shared" si="208"/>
        <v/>
      </c>
      <c r="T811" s="397">
        <f ca="1">SUMIF($N$8:S$9,"QUANT.",N811:S811)</f>
        <v>0</v>
      </c>
      <c r="U811" s="398">
        <f ca="1" t="shared" si="201"/>
        <v>0</v>
      </c>
      <c r="V811" s="399" t="str">
        <f ca="1" t="shared" si="203"/>
        <v/>
      </c>
      <c r="W811" s="400">
        <f ca="1" t="shared" si="209"/>
        <v>0</v>
      </c>
      <c r="X811" s="400" t="e">
        <f ca="1" t="shared" si="210"/>
        <v>#VALUE!</v>
      </c>
    </row>
    <row r="812" spans="1:24">
      <c r="A812" s="402"/>
      <c r="B812" s="403"/>
      <c r="C812" s="404" t="str">
        <f>IF($B812="","",IFERROR(VLOOKUP($B812,#REF!,2,0),IFERROR(VLOOKUP($B812,#REF!,2,0),"")))</f>
        <v/>
      </c>
      <c r="D812" s="405" t="str">
        <f>IF($B812="","",IFERROR(VLOOKUP($B812,#REF!,3,0),IFERROR(VLOOKUP($B812,#REF!,3,0),"")))</f>
        <v/>
      </c>
      <c r="E812" s="406"/>
      <c r="F812" s="407" t="str">
        <f>IF($B812="","",IFERROR(VLOOKUP($B812,#REF!,4,0),IFERROR(VLOOKUP($B812,#REF!,6,0),"")))</f>
        <v/>
      </c>
      <c r="G812" s="407" t="str">
        <f>IF($B812="","",IFERROR(VLOOKUP($B812,#REF!,5,0),IFERROR(VLOOKUP($B812,#REF!,7,0),"")))</f>
        <v/>
      </c>
      <c r="H812" s="407" t="str">
        <f t="shared" si="202"/>
        <v/>
      </c>
      <c r="I812" s="407" t="str">
        <f t="shared" si="204"/>
        <v/>
      </c>
      <c r="J812" s="407" t="str">
        <f t="shared" si="205"/>
        <v/>
      </c>
      <c r="K812" s="407" t="str">
        <f t="shared" si="200"/>
        <v/>
      </c>
      <c r="L812" s="407"/>
      <c r="N812" s="366"/>
      <c r="O812" s="367" t="str">
        <f t="shared" si="206"/>
        <v/>
      </c>
      <c r="P812" s="366"/>
      <c r="Q812" s="395" t="str">
        <f t="shared" si="207"/>
        <v/>
      </c>
      <c r="R812" s="366"/>
      <c r="S812" s="396" t="str">
        <f t="shared" si="208"/>
        <v/>
      </c>
      <c r="T812" s="397">
        <f ca="1">SUMIF($N$8:S$9,"QUANT.",N812:S812)</f>
        <v>0</v>
      </c>
      <c r="U812" s="398">
        <f ca="1" t="shared" si="201"/>
        <v>0</v>
      </c>
      <c r="V812" s="399" t="str">
        <f ca="1" t="shared" si="203"/>
        <v/>
      </c>
      <c r="W812" s="400">
        <f ca="1" t="shared" si="209"/>
        <v>0</v>
      </c>
      <c r="X812" s="400" t="e">
        <f ca="1" t="shared" si="210"/>
        <v>#VALUE!</v>
      </c>
    </row>
    <row r="813" spans="1:24">
      <c r="A813" s="402"/>
      <c r="B813" s="403"/>
      <c r="C813" s="404" t="str">
        <f>IF($B813="","",IFERROR(VLOOKUP($B813,#REF!,2,0),IFERROR(VLOOKUP($B813,#REF!,2,0),"")))</f>
        <v/>
      </c>
      <c r="D813" s="405" t="str">
        <f>IF($B813="","",IFERROR(VLOOKUP($B813,#REF!,3,0),IFERROR(VLOOKUP($B813,#REF!,3,0),"")))</f>
        <v/>
      </c>
      <c r="E813" s="406"/>
      <c r="F813" s="407" t="str">
        <f>IF($B813="","",IFERROR(VLOOKUP($B813,#REF!,4,0),IFERROR(VLOOKUP($B813,#REF!,6,0),"")))</f>
        <v/>
      </c>
      <c r="G813" s="407" t="str">
        <f>IF($B813="","",IFERROR(VLOOKUP($B813,#REF!,5,0),IFERROR(VLOOKUP($B813,#REF!,7,0),"")))</f>
        <v/>
      </c>
      <c r="H813" s="407" t="str">
        <f t="shared" si="202"/>
        <v/>
      </c>
      <c r="I813" s="407" t="str">
        <f t="shared" si="204"/>
        <v/>
      </c>
      <c r="J813" s="407" t="str">
        <f t="shared" si="205"/>
        <v/>
      </c>
      <c r="K813" s="407" t="str">
        <f t="shared" si="200"/>
        <v/>
      </c>
      <c r="L813" s="407"/>
      <c r="N813" s="366"/>
      <c r="O813" s="367" t="str">
        <f t="shared" si="206"/>
        <v/>
      </c>
      <c r="P813" s="366"/>
      <c r="Q813" s="395" t="str">
        <f t="shared" si="207"/>
        <v/>
      </c>
      <c r="R813" s="366"/>
      <c r="S813" s="396" t="str">
        <f t="shared" si="208"/>
        <v/>
      </c>
      <c r="T813" s="397">
        <f ca="1">SUMIF($N$8:S$9,"QUANT.",N813:S813)</f>
        <v>0</v>
      </c>
      <c r="U813" s="398">
        <f ca="1" t="shared" si="201"/>
        <v>0</v>
      </c>
      <c r="V813" s="399" t="str">
        <f ca="1" t="shared" si="203"/>
        <v/>
      </c>
      <c r="W813" s="400">
        <f ca="1" t="shared" si="209"/>
        <v>0</v>
      </c>
      <c r="X813" s="400" t="e">
        <f ca="1" t="shared" si="210"/>
        <v>#VALUE!</v>
      </c>
    </row>
    <row r="814" spans="1:24">
      <c r="A814" s="402"/>
      <c r="B814" s="403"/>
      <c r="C814" s="404" t="str">
        <f>IF($B814="","",IFERROR(VLOOKUP($B814,#REF!,2,0),IFERROR(VLOOKUP($B814,#REF!,2,0),"")))</f>
        <v/>
      </c>
      <c r="D814" s="405" t="str">
        <f>IF($B814="","",IFERROR(VLOOKUP($B814,#REF!,3,0),IFERROR(VLOOKUP($B814,#REF!,3,0),"")))</f>
        <v/>
      </c>
      <c r="E814" s="406"/>
      <c r="F814" s="407" t="str">
        <f>IF($B814="","",IFERROR(VLOOKUP($B814,#REF!,4,0),IFERROR(VLOOKUP($B814,#REF!,6,0),"")))</f>
        <v/>
      </c>
      <c r="G814" s="407" t="str">
        <f>IF($B814="","",IFERROR(VLOOKUP($B814,#REF!,5,0),IFERROR(VLOOKUP($B814,#REF!,7,0),"")))</f>
        <v/>
      </c>
      <c r="H814" s="407" t="str">
        <f t="shared" si="202"/>
        <v/>
      </c>
      <c r="I814" s="407" t="str">
        <f t="shared" si="204"/>
        <v/>
      </c>
      <c r="J814" s="407" t="str">
        <f t="shared" si="205"/>
        <v/>
      </c>
      <c r="K814" s="407" t="str">
        <f t="shared" si="200"/>
        <v/>
      </c>
      <c r="L814" s="407"/>
      <c r="N814" s="366"/>
      <c r="O814" s="367" t="str">
        <f t="shared" si="206"/>
        <v/>
      </c>
      <c r="P814" s="366"/>
      <c r="Q814" s="395" t="str">
        <f t="shared" si="207"/>
        <v/>
      </c>
      <c r="R814" s="366"/>
      <c r="S814" s="396" t="str">
        <f t="shared" si="208"/>
        <v/>
      </c>
      <c r="T814" s="397">
        <f ca="1">SUMIF($N$8:S$9,"QUANT.",N814:S814)</f>
        <v>0</v>
      </c>
      <c r="U814" s="398">
        <f ca="1" t="shared" si="201"/>
        <v>0</v>
      </c>
      <c r="V814" s="399" t="str">
        <f ca="1" t="shared" si="203"/>
        <v/>
      </c>
      <c r="W814" s="400">
        <f ca="1" t="shared" si="209"/>
        <v>0</v>
      </c>
      <c r="X814" s="400" t="e">
        <f ca="1" t="shared" si="210"/>
        <v>#VALUE!</v>
      </c>
    </row>
    <row r="815" spans="1:24">
      <c r="A815" s="402"/>
      <c r="B815" s="403"/>
      <c r="C815" s="404" t="str">
        <f>IF($B815="","",IFERROR(VLOOKUP($B815,#REF!,2,0),IFERROR(VLOOKUP($B815,#REF!,2,0),"")))</f>
        <v/>
      </c>
      <c r="D815" s="405" t="str">
        <f>IF($B815="","",IFERROR(VLOOKUP($B815,#REF!,3,0),IFERROR(VLOOKUP($B815,#REF!,3,0),"")))</f>
        <v/>
      </c>
      <c r="E815" s="406"/>
      <c r="F815" s="407" t="str">
        <f>IF($B815="","",IFERROR(VLOOKUP($B815,#REF!,4,0),IFERROR(VLOOKUP($B815,#REF!,6,0),"")))</f>
        <v/>
      </c>
      <c r="G815" s="407" t="str">
        <f>IF($B815="","",IFERROR(VLOOKUP($B815,#REF!,5,0),IFERROR(VLOOKUP($B815,#REF!,7,0),"")))</f>
        <v/>
      </c>
      <c r="H815" s="407" t="str">
        <f t="shared" si="202"/>
        <v/>
      </c>
      <c r="I815" s="407" t="str">
        <f t="shared" si="204"/>
        <v/>
      </c>
      <c r="J815" s="407" t="str">
        <f t="shared" si="205"/>
        <v/>
      </c>
      <c r="K815" s="407" t="str">
        <f t="shared" si="200"/>
        <v/>
      </c>
      <c r="L815" s="407"/>
      <c r="N815" s="366"/>
      <c r="O815" s="367" t="str">
        <f t="shared" si="206"/>
        <v/>
      </c>
      <c r="P815" s="366"/>
      <c r="Q815" s="395" t="str">
        <f t="shared" si="207"/>
        <v/>
      </c>
      <c r="R815" s="366"/>
      <c r="S815" s="396" t="str">
        <f t="shared" si="208"/>
        <v/>
      </c>
      <c r="T815" s="397">
        <f ca="1">SUMIF($N$8:S$9,"QUANT.",N815:S815)</f>
        <v>0</v>
      </c>
      <c r="U815" s="398">
        <f ca="1" t="shared" si="201"/>
        <v>0</v>
      </c>
      <c r="V815" s="399" t="str">
        <f ca="1" t="shared" si="203"/>
        <v/>
      </c>
      <c r="W815" s="400">
        <f ca="1" t="shared" si="209"/>
        <v>0</v>
      </c>
      <c r="X815" s="400" t="e">
        <f ca="1" t="shared" si="210"/>
        <v>#VALUE!</v>
      </c>
    </row>
    <row r="816" spans="1:24">
      <c r="A816" s="402"/>
      <c r="B816" s="403"/>
      <c r="C816" s="404" t="str">
        <f>IF($B816="","",IFERROR(VLOOKUP($B816,#REF!,2,0),IFERROR(VLOOKUP($B816,#REF!,2,0),"")))</f>
        <v/>
      </c>
      <c r="D816" s="405" t="str">
        <f>IF($B816="","",IFERROR(VLOOKUP($B816,#REF!,3,0),IFERROR(VLOOKUP($B816,#REF!,3,0),"")))</f>
        <v/>
      </c>
      <c r="E816" s="406"/>
      <c r="F816" s="407" t="str">
        <f>IF($B816="","",IFERROR(VLOOKUP($B816,#REF!,4,0),IFERROR(VLOOKUP($B816,#REF!,6,0),"")))</f>
        <v/>
      </c>
      <c r="G816" s="407" t="str">
        <f>IF($B816="","",IFERROR(VLOOKUP($B816,#REF!,5,0),IFERROR(VLOOKUP($B816,#REF!,7,0),"")))</f>
        <v/>
      </c>
      <c r="H816" s="407" t="str">
        <f t="shared" si="202"/>
        <v/>
      </c>
      <c r="I816" s="407" t="str">
        <f t="shared" si="204"/>
        <v/>
      </c>
      <c r="J816" s="407" t="str">
        <f t="shared" si="205"/>
        <v/>
      </c>
      <c r="K816" s="407" t="str">
        <f t="shared" si="200"/>
        <v/>
      </c>
      <c r="L816" s="407"/>
      <c r="N816" s="366"/>
      <c r="O816" s="367" t="str">
        <f t="shared" si="206"/>
        <v/>
      </c>
      <c r="P816" s="366"/>
      <c r="Q816" s="395" t="str">
        <f t="shared" si="207"/>
        <v/>
      </c>
      <c r="R816" s="366"/>
      <c r="S816" s="396" t="str">
        <f t="shared" si="208"/>
        <v/>
      </c>
      <c r="T816" s="397">
        <f ca="1">SUMIF($N$8:S$9,"QUANT.",N816:S816)</f>
        <v>0</v>
      </c>
      <c r="U816" s="398">
        <f ca="1" t="shared" si="201"/>
        <v>0</v>
      </c>
      <c r="V816" s="399" t="str">
        <f ca="1" t="shared" si="203"/>
        <v/>
      </c>
      <c r="W816" s="400">
        <f ca="1" t="shared" si="209"/>
        <v>0</v>
      </c>
      <c r="X816" s="400" t="e">
        <f ca="1" t="shared" si="210"/>
        <v>#VALUE!</v>
      </c>
    </row>
    <row r="817" spans="1:24">
      <c r="A817" s="402"/>
      <c r="B817" s="403"/>
      <c r="C817" s="404" t="str">
        <f>IF($B817="","",IFERROR(VLOOKUP($B817,#REF!,2,0),IFERROR(VLOOKUP($B817,#REF!,2,0),"")))</f>
        <v/>
      </c>
      <c r="D817" s="405" t="str">
        <f>IF($B817="","",IFERROR(VLOOKUP($B817,#REF!,3,0),IFERROR(VLOOKUP($B817,#REF!,3,0),"")))</f>
        <v/>
      </c>
      <c r="E817" s="406"/>
      <c r="F817" s="407" t="str">
        <f>IF($B817="","",IFERROR(VLOOKUP($B817,#REF!,4,0),IFERROR(VLOOKUP($B817,#REF!,6,0),"")))</f>
        <v/>
      </c>
      <c r="G817" s="407" t="str">
        <f>IF($B817="","",IFERROR(VLOOKUP($B817,#REF!,5,0),IFERROR(VLOOKUP($B817,#REF!,7,0),"")))</f>
        <v/>
      </c>
      <c r="H817" s="407" t="str">
        <f t="shared" si="202"/>
        <v/>
      </c>
      <c r="I817" s="407" t="str">
        <f t="shared" si="204"/>
        <v/>
      </c>
      <c r="J817" s="407" t="str">
        <f t="shared" si="205"/>
        <v/>
      </c>
      <c r="K817" s="407" t="str">
        <f t="shared" si="200"/>
        <v/>
      </c>
      <c r="L817" s="407"/>
      <c r="N817" s="366"/>
      <c r="O817" s="367" t="str">
        <f t="shared" si="206"/>
        <v/>
      </c>
      <c r="P817" s="366"/>
      <c r="Q817" s="395" t="str">
        <f t="shared" si="207"/>
        <v/>
      </c>
      <c r="R817" s="366"/>
      <c r="S817" s="396" t="str">
        <f t="shared" si="208"/>
        <v/>
      </c>
      <c r="T817" s="397">
        <f ca="1">SUMIF($N$8:S$9,"QUANT.",N817:S817)</f>
        <v>0</v>
      </c>
      <c r="U817" s="398">
        <f ca="1" t="shared" si="201"/>
        <v>0</v>
      </c>
      <c r="V817" s="399" t="str">
        <f ca="1" t="shared" si="203"/>
        <v/>
      </c>
      <c r="W817" s="400">
        <f ca="1" t="shared" si="209"/>
        <v>0</v>
      </c>
      <c r="X817" s="400" t="e">
        <f ca="1" t="shared" si="210"/>
        <v>#VALUE!</v>
      </c>
    </row>
    <row r="818" spans="1:24">
      <c r="A818" s="402"/>
      <c r="B818" s="403"/>
      <c r="C818" s="404" t="str">
        <f>IF($B818="","",IFERROR(VLOOKUP($B818,#REF!,2,0),IFERROR(VLOOKUP($B818,#REF!,2,0),"")))</f>
        <v/>
      </c>
      <c r="D818" s="405" t="str">
        <f>IF($B818="","",IFERROR(VLOOKUP($B818,#REF!,3,0),IFERROR(VLOOKUP($B818,#REF!,3,0),"")))</f>
        <v/>
      </c>
      <c r="E818" s="406"/>
      <c r="F818" s="407" t="str">
        <f>IF($B818="","",IFERROR(VLOOKUP($B818,#REF!,4,0),IFERROR(VLOOKUP($B818,#REF!,6,0),"")))</f>
        <v/>
      </c>
      <c r="G818" s="407" t="str">
        <f>IF($B818="","",IFERROR(VLOOKUP($B818,#REF!,5,0),IFERROR(VLOOKUP($B818,#REF!,7,0),"")))</f>
        <v/>
      </c>
      <c r="H818" s="407" t="str">
        <f t="shared" si="202"/>
        <v/>
      </c>
      <c r="I818" s="407" t="str">
        <f t="shared" si="204"/>
        <v/>
      </c>
      <c r="J818" s="407" t="str">
        <f t="shared" si="205"/>
        <v/>
      </c>
      <c r="K818" s="407" t="str">
        <f t="shared" si="200"/>
        <v/>
      </c>
      <c r="L818" s="407"/>
      <c r="N818" s="366"/>
      <c r="O818" s="367" t="str">
        <f t="shared" si="206"/>
        <v/>
      </c>
      <c r="P818" s="366"/>
      <c r="Q818" s="395" t="str">
        <f t="shared" si="207"/>
        <v/>
      </c>
      <c r="R818" s="366"/>
      <c r="S818" s="396" t="str">
        <f t="shared" si="208"/>
        <v/>
      </c>
      <c r="T818" s="397">
        <f ca="1">SUMIF($N$8:S$9,"QUANT.",N818:S818)</f>
        <v>0</v>
      </c>
      <c r="U818" s="398">
        <f ca="1" t="shared" si="201"/>
        <v>0</v>
      </c>
      <c r="V818" s="399" t="str">
        <f ca="1" t="shared" si="203"/>
        <v/>
      </c>
      <c r="W818" s="400">
        <f ca="1" t="shared" si="209"/>
        <v>0</v>
      </c>
      <c r="X818" s="400" t="e">
        <f ca="1" t="shared" si="210"/>
        <v>#VALUE!</v>
      </c>
    </row>
    <row r="819" spans="1:24">
      <c r="A819" s="402"/>
      <c r="B819" s="403"/>
      <c r="C819" s="404" t="str">
        <f>IF($B819="","",IFERROR(VLOOKUP($B819,#REF!,2,0),IFERROR(VLOOKUP($B819,#REF!,2,0),"")))</f>
        <v/>
      </c>
      <c r="D819" s="405" t="str">
        <f>IF($B819="","",IFERROR(VLOOKUP($B819,#REF!,3,0),IFERROR(VLOOKUP($B819,#REF!,3,0),"")))</f>
        <v/>
      </c>
      <c r="E819" s="406"/>
      <c r="F819" s="407" t="str">
        <f>IF($B819="","",IFERROR(VLOOKUP($B819,#REF!,4,0),IFERROR(VLOOKUP($B819,#REF!,6,0),"")))</f>
        <v/>
      </c>
      <c r="G819" s="407" t="str">
        <f>IF($B819="","",IFERROR(VLOOKUP($B819,#REF!,5,0),IFERROR(VLOOKUP($B819,#REF!,7,0),"")))</f>
        <v/>
      </c>
      <c r="H819" s="407" t="str">
        <f t="shared" si="202"/>
        <v/>
      </c>
      <c r="I819" s="407" t="str">
        <f t="shared" si="204"/>
        <v/>
      </c>
      <c r="J819" s="407" t="str">
        <f t="shared" si="205"/>
        <v/>
      </c>
      <c r="K819" s="407" t="str">
        <f t="shared" si="200"/>
        <v/>
      </c>
      <c r="L819" s="407"/>
      <c r="N819" s="366"/>
      <c r="O819" s="367" t="str">
        <f t="shared" si="206"/>
        <v/>
      </c>
      <c r="P819" s="366"/>
      <c r="Q819" s="395" t="str">
        <f t="shared" si="207"/>
        <v/>
      </c>
      <c r="R819" s="366"/>
      <c r="S819" s="396" t="str">
        <f t="shared" si="208"/>
        <v/>
      </c>
      <c r="T819" s="397">
        <f ca="1">SUMIF($N$8:S$9,"QUANT.",N819:S819)</f>
        <v>0</v>
      </c>
      <c r="U819" s="398">
        <f ca="1" t="shared" si="201"/>
        <v>0</v>
      </c>
      <c r="V819" s="399" t="str">
        <f ca="1" t="shared" si="203"/>
        <v/>
      </c>
      <c r="W819" s="400">
        <f ca="1" t="shared" si="209"/>
        <v>0</v>
      </c>
      <c r="X819" s="400" t="e">
        <f ca="1" t="shared" si="210"/>
        <v>#VALUE!</v>
      </c>
    </row>
    <row r="820" spans="1:24">
      <c r="A820" s="402"/>
      <c r="B820" s="403"/>
      <c r="C820" s="404" t="str">
        <f>IF($B820="","",IFERROR(VLOOKUP($B820,#REF!,2,0),IFERROR(VLOOKUP($B820,#REF!,2,0),"")))</f>
        <v/>
      </c>
      <c r="D820" s="405" t="str">
        <f>IF($B820="","",IFERROR(VLOOKUP($B820,#REF!,3,0),IFERROR(VLOOKUP($B820,#REF!,3,0),"")))</f>
        <v/>
      </c>
      <c r="E820" s="406"/>
      <c r="F820" s="407" t="str">
        <f>IF($B820="","",IFERROR(VLOOKUP($B820,#REF!,4,0),IFERROR(VLOOKUP($B820,#REF!,6,0),"")))</f>
        <v/>
      </c>
      <c r="G820" s="407" t="str">
        <f>IF($B820="","",IFERROR(VLOOKUP($B820,#REF!,5,0),IFERROR(VLOOKUP($B820,#REF!,7,0),"")))</f>
        <v/>
      </c>
      <c r="H820" s="407" t="str">
        <f t="shared" si="202"/>
        <v/>
      </c>
      <c r="I820" s="407" t="str">
        <f t="shared" si="204"/>
        <v/>
      </c>
      <c r="J820" s="407" t="str">
        <f t="shared" si="205"/>
        <v/>
      </c>
      <c r="K820" s="407" t="str">
        <f t="shared" si="200"/>
        <v/>
      </c>
      <c r="L820" s="407"/>
      <c r="N820" s="366"/>
      <c r="O820" s="367" t="str">
        <f t="shared" si="206"/>
        <v/>
      </c>
      <c r="P820" s="366"/>
      <c r="Q820" s="395" t="str">
        <f t="shared" si="207"/>
        <v/>
      </c>
      <c r="R820" s="366"/>
      <c r="S820" s="396" t="str">
        <f t="shared" si="208"/>
        <v/>
      </c>
      <c r="T820" s="397">
        <f ca="1">SUMIF($N$8:S$9,"QUANT.",N820:S820)</f>
        <v>0</v>
      </c>
      <c r="U820" s="398">
        <f ca="1" t="shared" si="201"/>
        <v>0</v>
      </c>
      <c r="V820" s="399" t="str">
        <f ca="1" t="shared" si="203"/>
        <v/>
      </c>
      <c r="W820" s="400">
        <f ca="1" t="shared" si="209"/>
        <v>0</v>
      </c>
      <c r="X820" s="400" t="e">
        <f ca="1" t="shared" si="210"/>
        <v>#VALUE!</v>
      </c>
    </row>
    <row r="821" spans="1:24">
      <c r="A821" s="402"/>
      <c r="B821" s="403"/>
      <c r="C821" s="404" t="str">
        <f>IF($B821="","",IFERROR(VLOOKUP($B821,#REF!,2,0),IFERROR(VLOOKUP($B821,#REF!,2,0),"")))</f>
        <v/>
      </c>
      <c r="D821" s="405" t="str">
        <f>IF($B821="","",IFERROR(VLOOKUP($B821,#REF!,3,0),IFERROR(VLOOKUP($B821,#REF!,3,0),"")))</f>
        <v/>
      </c>
      <c r="E821" s="406"/>
      <c r="F821" s="407" t="str">
        <f>IF($B821="","",IFERROR(VLOOKUP($B821,#REF!,4,0),IFERROR(VLOOKUP($B821,#REF!,6,0),"")))</f>
        <v/>
      </c>
      <c r="G821" s="407" t="str">
        <f>IF($B821="","",IFERROR(VLOOKUP($B821,#REF!,5,0),IFERROR(VLOOKUP($B821,#REF!,7,0),"")))</f>
        <v/>
      </c>
      <c r="H821" s="407" t="str">
        <f t="shared" si="202"/>
        <v/>
      </c>
      <c r="I821" s="407" t="str">
        <f t="shared" si="204"/>
        <v/>
      </c>
      <c r="J821" s="407" t="str">
        <f t="shared" si="205"/>
        <v/>
      </c>
      <c r="K821" s="407" t="str">
        <f t="shared" si="200"/>
        <v/>
      </c>
      <c r="L821" s="407"/>
      <c r="N821" s="366"/>
      <c r="O821" s="367" t="str">
        <f t="shared" si="206"/>
        <v/>
      </c>
      <c r="P821" s="366"/>
      <c r="Q821" s="395" t="str">
        <f t="shared" si="207"/>
        <v/>
      </c>
      <c r="R821" s="366"/>
      <c r="S821" s="396" t="str">
        <f t="shared" si="208"/>
        <v/>
      </c>
      <c r="T821" s="397">
        <f ca="1">SUMIF($N$8:S$9,"QUANT.",N821:S821)</f>
        <v>0</v>
      </c>
      <c r="U821" s="398">
        <f ca="1" t="shared" si="201"/>
        <v>0</v>
      </c>
      <c r="V821" s="399" t="str">
        <f ca="1" t="shared" si="203"/>
        <v/>
      </c>
      <c r="W821" s="400">
        <f ca="1" t="shared" si="209"/>
        <v>0</v>
      </c>
      <c r="X821" s="400" t="e">
        <f ca="1" t="shared" si="210"/>
        <v>#VALUE!</v>
      </c>
    </row>
    <row r="822" spans="1:24">
      <c r="A822" s="402"/>
      <c r="B822" s="403"/>
      <c r="C822" s="404" t="str">
        <f>IF($B822="","",IFERROR(VLOOKUP($B822,#REF!,2,0),IFERROR(VLOOKUP($B822,#REF!,2,0),"")))</f>
        <v/>
      </c>
      <c r="D822" s="405" t="str">
        <f>IF($B822="","",IFERROR(VLOOKUP($B822,#REF!,3,0),IFERROR(VLOOKUP($B822,#REF!,3,0),"")))</f>
        <v/>
      </c>
      <c r="E822" s="406"/>
      <c r="F822" s="407" t="str">
        <f>IF($B822="","",IFERROR(VLOOKUP($B822,#REF!,4,0),IFERROR(VLOOKUP($B822,#REF!,6,0),"")))</f>
        <v/>
      </c>
      <c r="G822" s="407" t="str">
        <f>IF($B822="","",IFERROR(VLOOKUP($B822,#REF!,5,0),IFERROR(VLOOKUP($B822,#REF!,7,0),"")))</f>
        <v/>
      </c>
      <c r="H822" s="407" t="str">
        <f t="shared" si="202"/>
        <v/>
      </c>
      <c r="I822" s="407" t="str">
        <f t="shared" si="204"/>
        <v/>
      </c>
      <c r="J822" s="407" t="str">
        <f t="shared" si="205"/>
        <v/>
      </c>
      <c r="K822" s="407" t="str">
        <f t="shared" si="200"/>
        <v/>
      </c>
      <c r="L822" s="407"/>
      <c r="N822" s="366"/>
      <c r="O822" s="367" t="str">
        <f t="shared" si="206"/>
        <v/>
      </c>
      <c r="P822" s="366"/>
      <c r="Q822" s="395" t="str">
        <f t="shared" si="207"/>
        <v/>
      </c>
      <c r="R822" s="366"/>
      <c r="S822" s="396" t="str">
        <f t="shared" si="208"/>
        <v/>
      </c>
      <c r="T822" s="397">
        <f ca="1">SUMIF($N$8:S$9,"QUANT.",N822:S822)</f>
        <v>0</v>
      </c>
      <c r="U822" s="398">
        <f ca="1" t="shared" si="201"/>
        <v>0</v>
      </c>
      <c r="V822" s="399" t="str">
        <f ca="1" t="shared" si="203"/>
        <v/>
      </c>
      <c r="W822" s="400">
        <f ca="1" t="shared" si="209"/>
        <v>0</v>
      </c>
      <c r="X822" s="400" t="e">
        <f ca="1" t="shared" si="210"/>
        <v>#VALUE!</v>
      </c>
    </row>
    <row r="823" spans="1:24">
      <c r="A823" s="402"/>
      <c r="B823" s="403"/>
      <c r="C823" s="404" t="str">
        <f>IF($B823="","",IFERROR(VLOOKUP($B823,#REF!,2,0),IFERROR(VLOOKUP($B823,#REF!,2,0),"")))</f>
        <v/>
      </c>
      <c r="D823" s="405" t="str">
        <f>IF($B823="","",IFERROR(VLOOKUP($B823,#REF!,3,0),IFERROR(VLOOKUP($B823,#REF!,3,0),"")))</f>
        <v/>
      </c>
      <c r="E823" s="406"/>
      <c r="F823" s="407" t="str">
        <f>IF($B823="","",IFERROR(VLOOKUP($B823,#REF!,4,0),IFERROR(VLOOKUP($B823,#REF!,6,0),"")))</f>
        <v/>
      </c>
      <c r="G823" s="407" t="str">
        <f>IF($B823="","",IFERROR(VLOOKUP($B823,#REF!,5,0),IFERROR(VLOOKUP($B823,#REF!,7,0),"")))</f>
        <v/>
      </c>
      <c r="H823" s="407" t="str">
        <f t="shared" si="202"/>
        <v/>
      </c>
      <c r="I823" s="407" t="str">
        <f t="shared" si="204"/>
        <v/>
      </c>
      <c r="J823" s="407" t="str">
        <f t="shared" si="205"/>
        <v/>
      </c>
      <c r="K823" s="407" t="str">
        <f t="shared" si="200"/>
        <v/>
      </c>
      <c r="L823" s="407"/>
      <c r="N823" s="366"/>
      <c r="O823" s="367" t="str">
        <f t="shared" si="206"/>
        <v/>
      </c>
      <c r="P823" s="366"/>
      <c r="Q823" s="395" t="str">
        <f t="shared" si="207"/>
        <v/>
      </c>
      <c r="R823" s="366"/>
      <c r="S823" s="396" t="str">
        <f t="shared" si="208"/>
        <v/>
      </c>
      <c r="T823" s="397">
        <f ca="1">SUMIF($N$8:S$9,"QUANT.",N823:S823)</f>
        <v>0</v>
      </c>
      <c r="U823" s="398">
        <f ca="1" t="shared" si="201"/>
        <v>0</v>
      </c>
      <c r="V823" s="399" t="str">
        <f ca="1" t="shared" si="203"/>
        <v/>
      </c>
      <c r="W823" s="400">
        <f ca="1" t="shared" si="209"/>
        <v>0</v>
      </c>
      <c r="X823" s="400" t="e">
        <f ca="1" t="shared" si="210"/>
        <v>#VALUE!</v>
      </c>
    </row>
    <row r="824" spans="1:24">
      <c r="A824" s="402"/>
      <c r="B824" s="403"/>
      <c r="C824" s="404" t="str">
        <f>IF($B824="","",IFERROR(VLOOKUP($B824,#REF!,2,0),IFERROR(VLOOKUP($B824,#REF!,2,0),"")))</f>
        <v/>
      </c>
      <c r="D824" s="405" t="str">
        <f>IF($B824="","",IFERROR(VLOOKUP($B824,#REF!,3,0),IFERROR(VLOOKUP($B824,#REF!,3,0),"")))</f>
        <v/>
      </c>
      <c r="E824" s="406"/>
      <c r="F824" s="407" t="str">
        <f>IF($B824="","",IFERROR(VLOOKUP($B824,#REF!,4,0),IFERROR(VLOOKUP($B824,#REF!,6,0),"")))</f>
        <v/>
      </c>
      <c r="G824" s="407" t="str">
        <f>IF($B824="","",IFERROR(VLOOKUP($B824,#REF!,5,0),IFERROR(VLOOKUP($B824,#REF!,7,0),"")))</f>
        <v/>
      </c>
      <c r="H824" s="407" t="str">
        <f t="shared" si="202"/>
        <v/>
      </c>
      <c r="I824" s="407" t="str">
        <f t="shared" si="204"/>
        <v/>
      </c>
      <c r="J824" s="407" t="str">
        <f t="shared" si="205"/>
        <v/>
      </c>
      <c r="K824" s="407" t="str">
        <f t="shared" si="200"/>
        <v/>
      </c>
      <c r="L824" s="407"/>
      <c r="N824" s="366"/>
      <c r="O824" s="367" t="str">
        <f t="shared" si="206"/>
        <v/>
      </c>
      <c r="P824" s="366"/>
      <c r="Q824" s="395" t="str">
        <f t="shared" si="207"/>
        <v/>
      </c>
      <c r="R824" s="366"/>
      <c r="S824" s="396" t="str">
        <f t="shared" si="208"/>
        <v/>
      </c>
      <c r="T824" s="397">
        <f ca="1">SUMIF($N$8:S$9,"QUANT.",N824:S824)</f>
        <v>0</v>
      </c>
      <c r="U824" s="398">
        <f ca="1" t="shared" si="201"/>
        <v>0</v>
      </c>
      <c r="V824" s="399" t="str">
        <f ca="1" t="shared" si="203"/>
        <v/>
      </c>
      <c r="W824" s="400">
        <f ca="1" t="shared" si="209"/>
        <v>0</v>
      </c>
      <c r="X824" s="400" t="e">
        <f ca="1" t="shared" si="210"/>
        <v>#VALUE!</v>
      </c>
    </row>
    <row r="825" spans="1:24">
      <c r="A825" s="402"/>
      <c r="B825" s="403"/>
      <c r="C825" s="404" t="str">
        <f>IF($B825="","",IFERROR(VLOOKUP($B825,#REF!,2,0),IFERROR(VLOOKUP($B825,#REF!,2,0),"")))</f>
        <v/>
      </c>
      <c r="D825" s="405" t="str">
        <f>IF($B825="","",IFERROR(VLOOKUP($B825,#REF!,3,0),IFERROR(VLOOKUP($B825,#REF!,3,0),"")))</f>
        <v/>
      </c>
      <c r="E825" s="406"/>
      <c r="F825" s="407" t="str">
        <f>IF($B825="","",IFERROR(VLOOKUP($B825,#REF!,4,0),IFERROR(VLOOKUP($B825,#REF!,6,0),"")))</f>
        <v/>
      </c>
      <c r="G825" s="407" t="str">
        <f>IF($B825="","",IFERROR(VLOOKUP($B825,#REF!,5,0),IFERROR(VLOOKUP($B825,#REF!,7,0),"")))</f>
        <v/>
      </c>
      <c r="H825" s="407" t="str">
        <f t="shared" si="202"/>
        <v/>
      </c>
      <c r="I825" s="407" t="str">
        <f t="shared" si="204"/>
        <v/>
      </c>
      <c r="J825" s="407" t="str">
        <f t="shared" si="205"/>
        <v/>
      </c>
      <c r="K825" s="407" t="str">
        <f t="shared" si="200"/>
        <v/>
      </c>
      <c r="L825" s="407"/>
      <c r="N825" s="366"/>
      <c r="O825" s="367" t="str">
        <f t="shared" si="206"/>
        <v/>
      </c>
      <c r="P825" s="366"/>
      <c r="Q825" s="395" t="str">
        <f t="shared" si="207"/>
        <v/>
      </c>
      <c r="R825" s="366"/>
      <c r="S825" s="396" t="str">
        <f t="shared" si="208"/>
        <v/>
      </c>
      <c r="T825" s="397">
        <f ca="1">SUMIF($N$8:S$9,"QUANT.",N825:S825)</f>
        <v>0</v>
      </c>
      <c r="U825" s="398">
        <f ca="1" t="shared" si="201"/>
        <v>0</v>
      </c>
      <c r="V825" s="399" t="str">
        <f ca="1" t="shared" si="203"/>
        <v/>
      </c>
      <c r="W825" s="400">
        <f ca="1" t="shared" si="209"/>
        <v>0</v>
      </c>
      <c r="X825" s="400" t="e">
        <f ca="1" t="shared" si="210"/>
        <v>#VALUE!</v>
      </c>
    </row>
    <row r="826" spans="1:24">
      <c r="A826" s="402"/>
      <c r="B826" s="403"/>
      <c r="C826" s="404" t="str">
        <f>IF($B826="","",IFERROR(VLOOKUP($B826,#REF!,2,0),IFERROR(VLOOKUP($B826,#REF!,2,0),"")))</f>
        <v/>
      </c>
      <c r="D826" s="405" t="str">
        <f>IF($B826="","",IFERROR(VLOOKUP($B826,#REF!,3,0),IFERROR(VLOOKUP($B826,#REF!,3,0),"")))</f>
        <v/>
      </c>
      <c r="E826" s="406"/>
      <c r="F826" s="407" t="str">
        <f>IF($B826="","",IFERROR(VLOOKUP($B826,#REF!,4,0),IFERROR(VLOOKUP($B826,#REF!,6,0),"")))</f>
        <v/>
      </c>
      <c r="G826" s="407" t="str">
        <f>IF($B826="","",IFERROR(VLOOKUP($B826,#REF!,5,0),IFERROR(VLOOKUP($B826,#REF!,7,0),"")))</f>
        <v/>
      </c>
      <c r="H826" s="407" t="str">
        <f t="shared" si="202"/>
        <v/>
      </c>
      <c r="I826" s="407" t="str">
        <f t="shared" si="204"/>
        <v/>
      </c>
      <c r="J826" s="407" t="str">
        <f t="shared" si="205"/>
        <v/>
      </c>
      <c r="K826" s="407" t="str">
        <f t="shared" si="200"/>
        <v/>
      </c>
      <c r="L826" s="407"/>
      <c r="N826" s="366"/>
      <c r="O826" s="367" t="str">
        <f t="shared" si="206"/>
        <v/>
      </c>
      <c r="P826" s="366"/>
      <c r="Q826" s="395" t="str">
        <f t="shared" si="207"/>
        <v/>
      </c>
      <c r="R826" s="366"/>
      <c r="S826" s="396" t="str">
        <f t="shared" si="208"/>
        <v/>
      </c>
      <c r="T826" s="397">
        <f ca="1">SUMIF($N$8:S$9,"QUANT.",N826:S826)</f>
        <v>0</v>
      </c>
      <c r="U826" s="398">
        <f ca="1" t="shared" si="201"/>
        <v>0</v>
      </c>
      <c r="V826" s="399" t="str">
        <f ca="1" t="shared" si="203"/>
        <v/>
      </c>
      <c r="W826" s="400">
        <f ca="1" t="shared" si="209"/>
        <v>0</v>
      </c>
      <c r="X826" s="400" t="e">
        <f ca="1" t="shared" si="210"/>
        <v>#VALUE!</v>
      </c>
    </row>
    <row r="827" spans="1:24">
      <c r="A827" s="402"/>
      <c r="B827" s="403"/>
      <c r="C827" s="404" t="str">
        <f>IF($B827="","",IFERROR(VLOOKUP($B827,#REF!,2,0),IFERROR(VLOOKUP($B827,#REF!,2,0),"")))</f>
        <v/>
      </c>
      <c r="D827" s="405" t="str">
        <f>IF($B827="","",IFERROR(VLOOKUP($B827,#REF!,3,0),IFERROR(VLOOKUP($B827,#REF!,3,0),"")))</f>
        <v/>
      </c>
      <c r="E827" s="406"/>
      <c r="F827" s="407" t="str">
        <f>IF($B827="","",IFERROR(VLOOKUP($B827,#REF!,4,0),IFERROR(VLOOKUP($B827,#REF!,6,0),"")))</f>
        <v/>
      </c>
      <c r="G827" s="407" t="str">
        <f>IF($B827="","",IFERROR(VLOOKUP($B827,#REF!,5,0),IFERROR(VLOOKUP($B827,#REF!,7,0),"")))</f>
        <v/>
      </c>
      <c r="H827" s="407" t="str">
        <f t="shared" si="202"/>
        <v/>
      </c>
      <c r="I827" s="407" t="str">
        <f t="shared" si="204"/>
        <v/>
      </c>
      <c r="J827" s="407" t="str">
        <f t="shared" si="205"/>
        <v/>
      </c>
      <c r="K827" s="407" t="str">
        <f t="shared" si="200"/>
        <v/>
      </c>
      <c r="L827" s="407"/>
      <c r="N827" s="366"/>
      <c r="O827" s="367" t="str">
        <f t="shared" si="206"/>
        <v/>
      </c>
      <c r="P827" s="366"/>
      <c r="Q827" s="395" t="str">
        <f t="shared" si="207"/>
        <v/>
      </c>
      <c r="R827" s="366"/>
      <c r="S827" s="396" t="str">
        <f t="shared" si="208"/>
        <v/>
      </c>
      <c r="T827" s="397">
        <f ca="1">SUMIF($N$8:S$9,"QUANT.",N827:S827)</f>
        <v>0</v>
      </c>
      <c r="U827" s="398">
        <f ca="1" t="shared" si="201"/>
        <v>0</v>
      </c>
      <c r="V827" s="399" t="str">
        <f ca="1" t="shared" si="203"/>
        <v/>
      </c>
      <c r="W827" s="400">
        <f ca="1" t="shared" si="209"/>
        <v>0</v>
      </c>
      <c r="X827" s="400" t="e">
        <f ca="1" t="shared" si="210"/>
        <v>#VALUE!</v>
      </c>
    </row>
    <row r="828" spans="1:24">
      <c r="A828" s="402"/>
      <c r="B828" s="403"/>
      <c r="C828" s="404" t="str">
        <f>IF($B828="","",IFERROR(VLOOKUP($B828,#REF!,2,0),IFERROR(VLOOKUP($B828,#REF!,2,0),"")))</f>
        <v/>
      </c>
      <c r="D828" s="405" t="str">
        <f>IF($B828="","",IFERROR(VLOOKUP($B828,#REF!,3,0),IFERROR(VLOOKUP($B828,#REF!,3,0),"")))</f>
        <v/>
      </c>
      <c r="E828" s="406"/>
      <c r="F828" s="407" t="str">
        <f>IF($B828="","",IFERROR(VLOOKUP($B828,#REF!,4,0),IFERROR(VLOOKUP($B828,#REF!,6,0),"")))</f>
        <v/>
      </c>
      <c r="G828" s="407" t="str">
        <f>IF($B828="","",IFERROR(VLOOKUP($B828,#REF!,5,0),IFERROR(VLOOKUP($B828,#REF!,7,0),"")))</f>
        <v/>
      </c>
      <c r="H828" s="407" t="str">
        <f t="shared" si="202"/>
        <v/>
      </c>
      <c r="I828" s="407" t="str">
        <f t="shared" si="204"/>
        <v/>
      </c>
      <c r="J828" s="407" t="str">
        <f t="shared" si="205"/>
        <v/>
      </c>
      <c r="K828" s="407" t="str">
        <f t="shared" si="200"/>
        <v/>
      </c>
      <c r="L828" s="407"/>
      <c r="N828" s="366"/>
      <c r="O828" s="367" t="str">
        <f t="shared" si="206"/>
        <v/>
      </c>
      <c r="P828" s="366"/>
      <c r="Q828" s="395" t="str">
        <f t="shared" si="207"/>
        <v/>
      </c>
      <c r="R828" s="366"/>
      <c r="S828" s="396" t="str">
        <f t="shared" si="208"/>
        <v/>
      </c>
      <c r="T828" s="397">
        <f ca="1">SUMIF($N$8:S$9,"QUANT.",N828:S828)</f>
        <v>0</v>
      </c>
      <c r="U828" s="398">
        <f ca="1" t="shared" si="201"/>
        <v>0</v>
      </c>
      <c r="V828" s="399" t="str">
        <f ca="1" t="shared" si="203"/>
        <v/>
      </c>
      <c r="W828" s="400">
        <f ca="1" t="shared" si="209"/>
        <v>0</v>
      </c>
      <c r="X828" s="400" t="e">
        <f ca="1" t="shared" si="210"/>
        <v>#VALUE!</v>
      </c>
    </row>
    <row r="829" spans="1:24">
      <c r="A829" s="402"/>
      <c r="B829" s="403"/>
      <c r="C829" s="404" t="str">
        <f>IF($B829="","",IFERROR(VLOOKUP($B829,#REF!,2,0),IFERROR(VLOOKUP($B829,#REF!,2,0),"")))</f>
        <v/>
      </c>
      <c r="D829" s="405" t="str">
        <f>IF($B829="","",IFERROR(VLOOKUP($B829,#REF!,3,0),IFERROR(VLOOKUP($B829,#REF!,3,0),"")))</f>
        <v/>
      </c>
      <c r="E829" s="406"/>
      <c r="F829" s="407" t="str">
        <f>IF($B829="","",IFERROR(VLOOKUP($B829,#REF!,4,0),IFERROR(VLOOKUP($B829,#REF!,6,0),"")))</f>
        <v/>
      </c>
      <c r="G829" s="407" t="str">
        <f>IF($B829="","",IFERROR(VLOOKUP($B829,#REF!,5,0),IFERROR(VLOOKUP($B829,#REF!,7,0),"")))</f>
        <v/>
      </c>
      <c r="H829" s="407" t="str">
        <f t="shared" si="202"/>
        <v/>
      </c>
      <c r="I829" s="407" t="str">
        <f t="shared" si="204"/>
        <v/>
      </c>
      <c r="J829" s="407" t="str">
        <f t="shared" si="205"/>
        <v/>
      </c>
      <c r="K829" s="407" t="str">
        <f t="shared" si="200"/>
        <v/>
      </c>
      <c r="L829" s="407"/>
      <c r="N829" s="366"/>
      <c r="O829" s="367" t="str">
        <f t="shared" si="206"/>
        <v/>
      </c>
      <c r="P829" s="366"/>
      <c r="Q829" s="395" t="str">
        <f t="shared" si="207"/>
        <v/>
      </c>
      <c r="R829" s="366"/>
      <c r="S829" s="396" t="str">
        <f t="shared" si="208"/>
        <v/>
      </c>
      <c r="T829" s="397">
        <f ca="1">SUMIF($N$8:S$9,"QUANT.",N829:S829)</f>
        <v>0</v>
      </c>
      <c r="U829" s="398">
        <f ca="1" t="shared" si="201"/>
        <v>0</v>
      </c>
      <c r="V829" s="399" t="str">
        <f ca="1" t="shared" si="203"/>
        <v/>
      </c>
      <c r="W829" s="400">
        <f ca="1" t="shared" si="209"/>
        <v>0</v>
      </c>
      <c r="X829" s="400" t="e">
        <f ca="1" t="shared" si="210"/>
        <v>#VALUE!</v>
      </c>
    </row>
    <row r="830" spans="1:24">
      <c r="A830" s="402"/>
      <c r="B830" s="403"/>
      <c r="C830" s="404" t="str">
        <f>IF($B830="","",IFERROR(VLOOKUP($B830,#REF!,2,0),IFERROR(VLOOKUP($B830,#REF!,2,0),"")))</f>
        <v/>
      </c>
      <c r="D830" s="405" t="str">
        <f>IF($B830="","",IFERROR(VLOOKUP($B830,#REF!,3,0),IFERROR(VLOOKUP($B830,#REF!,3,0),"")))</f>
        <v/>
      </c>
      <c r="E830" s="406"/>
      <c r="F830" s="407" t="str">
        <f>IF($B830="","",IFERROR(VLOOKUP($B830,#REF!,4,0),IFERROR(VLOOKUP($B830,#REF!,6,0),"")))</f>
        <v/>
      </c>
      <c r="G830" s="407" t="str">
        <f>IF($B830="","",IFERROR(VLOOKUP($B830,#REF!,5,0),IFERROR(VLOOKUP($B830,#REF!,7,0),"")))</f>
        <v/>
      </c>
      <c r="H830" s="407" t="str">
        <f t="shared" si="202"/>
        <v/>
      </c>
      <c r="I830" s="407" t="str">
        <f t="shared" si="204"/>
        <v/>
      </c>
      <c r="J830" s="407" t="str">
        <f t="shared" si="205"/>
        <v/>
      </c>
      <c r="K830" s="407" t="str">
        <f t="shared" si="200"/>
        <v/>
      </c>
      <c r="L830" s="407"/>
      <c r="N830" s="366"/>
      <c r="O830" s="367" t="str">
        <f t="shared" si="206"/>
        <v/>
      </c>
      <c r="P830" s="366"/>
      <c r="Q830" s="395" t="str">
        <f t="shared" si="207"/>
        <v/>
      </c>
      <c r="R830" s="366"/>
      <c r="S830" s="396" t="str">
        <f t="shared" si="208"/>
        <v/>
      </c>
      <c r="T830" s="397">
        <f ca="1">SUMIF($N$8:S$9,"QUANT.",N830:S830)</f>
        <v>0</v>
      </c>
      <c r="U830" s="398">
        <f ca="1" t="shared" si="201"/>
        <v>0</v>
      </c>
      <c r="V830" s="399" t="str">
        <f ca="1" t="shared" si="203"/>
        <v/>
      </c>
      <c r="W830" s="400">
        <f ca="1" t="shared" si="209"/>
        <v>0</v>
      </c>
      <c r="X830" s="400" t="e">
        <f ca="1" t="shared" si="210"/>
        <v>#VALUE!</v>
      </c>
    </row>
    <row r="831" spans="1:24">
      <c r="A831" s="402"/>
      <c r="B831" s="403"/>
      <c r="C831" s="404" t="str">
        <f>IF($B831="","",IFERROR(VLOOKUP($B831,#REF!,2,0),IFERROR(VLOOKUP($B831,#REF!,2,0),"")))</f>
        <v/>
      </c>
      <c r="D831" s="405" t="str">
        <f>IF($B831="","",IFERROR(VLOOKUP($B831,#REF!,3,0),IFERROR(VLOOKUP($B831,#REF!,3,0),"")))</f>
        <v/>
      </c>
      <c r="E831" s="406"/>
      <c r="F831" s="407" t="str">
        <f>IF($B831="","",IFERROR(VLOOKUP($B831,#REF!,4,0),IFERROR(VLOOKUP($B831,#REF!,6,0),"")))</f>
        <v/>
      </c>
      <c r="G831" s="407" t="str">
        <f>IF($B831="","",IFERROR(VLOOKUP($B831,#REF!,5,0),IFERROR(VLOOKUP($B831,#REF!,7,0),"")))</f>
        <v/>
      </c>
      <c r="H831" s="407" t="str">
        <f t="shared" si="202"/>
        <v/>
      </c>
      <c r="I831" s="407" t="str">
        <f t="shared" si="204"/>
        <v/>
      </c>
      <c r="J831" s="407" t="str">
        <f t="shared" si="205"/>
        <v/>
      </c>
      <c r="K831" s="407" t="str">
        <f t="shared" si="200"/>
        <v/>
      </c>
      <c r="L831" s="407"/>
      <c r="N831" s="366"/>
      <c r="O831" s="367" t="str">
        <f t="shared" si="206"/>
        <v/>
      </c>
      <c r="P831" s="366"/>
      <c r="Q831" s="395" t="str">
        <f t="shared" si="207"/>
        <v/>
      </c>
      <c r="R831" s="366"/>
      <c r="S831" s="396" t="str">
        <f t="shared" si="208"/>
        <v/>
      </c>
      <c r="T831" s="397">
        <f ca="1">SUMIF($N$8:S$9,"QUANT.",N831:S831)</f>
        <v>0</v>
      </c>
      <c r="U831" s="398">
        <f ca="1" t="shared" si="201"/>
        <v>0</v>
      </c>
      <c r="V831" s="399" t="str">
        <f ca="1" t="shared" si="203"/>
        <v/>
      </c>
      <c r="W831" s="400">
        <f ca="1" t="shared" si="209"/>
        <v>0</v>
      </c>
      <c r="X831" s="400" t="e">
        <f ca="1" t="shared" si="210"/>
        <v>#VALUE!</v>
      </c>
    </row>
    <row r="832" spans="1:24">
      <c r="A832" s="402"/>
      <c r="B832" s="403"/>
      <c r="C832" s="404" t="str">
        <f>IF($B832="","",IFERROR(VLOOKUP($B832,#REF!,2,0),IFERROR(VLOOKUP($B832,#REF!,2,0),"")))</f>
        <v/>
      </c>
      <c r="D832" s="405" t="str">
        <f>IF($B832="","",IFERROR(VLOOKUP($B832,#REF!,3,0),IFERROR(VLOOKUP($B832,#REF!,3,0),"")))</f>
        <v/>
      </c>
      <c r="E832" s="406"/>
      <c r="F832" s="407" t="str">
        <f>IF($B832="","",IFERROR(VLOOKUP($B832,#REF!,4,0),IFERROR(VLOOKUP($B832,#REF!,6,0),"")))</f>
        <v/>
      </c>
      <c r="G832" s="407" t="str">
        <f>IF($B832="","",IFERROR(VLOOKUP($B832,#REF!,5,0),IFERROR(VLOOKUP($B832,#REF!,7,0),"")))</f>
        <v/>
      </c>
      <c r="H832" s="407" t="str">
        <f t="shared" si="202"/>
        <v/>
      </c>
      <c r="I832" s="407" t="str">
        <f t="shared" si="204"/>
        <v/>
      </c>
      <c r="J832" s="407" t="str">
        <f t="shared" si="205"/>
        <v/>
      </c>
      <c r="K832" s="407" t="str">
        <f t="shared" si="200"/>
        <v/>
      </c>
      <c r="L832" s="407"/>
      <c r="N832" s="366"/>
      <c r="O832" s="367" t="str">
        <f t="shared" si="206"/>
        <v/>
      </c>
      <c r="P832" s="366"/>
      <c r="Q832" s="395" t="str">
        <f t="shared" si="207"/>
        <v/>
      </c>
      <c r="R832" s="366"/>
      <c r="S832" s="396" t="str">
        <f t="shared" si="208"/>
        <v/>
      </c>
      <c r="T832" s="397">
        <f ca="1">SUMIF($N$8:S$9,"QUANT.",N832:S832)</f>
        <v>0</v>
      </c>
      <c r="U832" s="398">
        <f ca="1" t="shared" si="201"/>
        <v>0</v>
      </c>
      <c r="V832" s="399" t="str">
        <f ca="1" t="shared" si="203"/>
        <v/>
      </c>
      <c r="W832" s="400">
        <f ca="1" t="shared" si="209"/>
        <v>0</v>
      </c>
      <c r="X832" s="400" t="e">
        <f ca="1" t="shared" si="210"/>
        <v>#VALUE!</v>
      </c>
    </row>
    <row r="833" spans="1:24">
      <c r="A833" s="402"/>
      <c r="B833" s="403"/>
      <c r="C833" s="404" t="str">
        <f>IF($B833="","",IFERROR(VLOOKUP($B833,#REF!,2,0),IFERROR(VLOOKUP($B833,#REF!,2,0),"")))</f>
        <v/>
      </c>
      <c r="D833" s="405" t="str">
        <f>IF($B833="","",IFERROR(VLOOKUP($B833,#REF!,3,0),IFERROR(VLOOKUP($B833,#REF!,3,0),"")))</f>
        <v/>
      </c>
      <c r="E833" s="406"/>
      <c r="F833" s="407" t="str">
        <f>IF($B833="","",IFERROR(VLOOKUP($B833,#REF!,4,0),IFERROR(VLOOKUP($B833,#REF!,6,0),"")))</f>
        <v/>
      </c>
      <c r="G833" s="407" t="str">
        <f>IF($B833="","",IFERROR(VLOOKUP($B833,#REF!,5,0),IFERROR(VLOOKUP($B833,#REF!,7,0),"")))</f>
        <v/>
      </c>
      <c r="H833" s="407" t="str">
        <f t="shared" si="202"/>
        <v/>
      </c>
      <c r="I833" s="407" t="str">
        <f t="shared" si="204"/>
        <v/>
      </c>
      <c r="J833" s="407" t="str">
        <f t="shared" si="205"/>
        <v/>
      </c>
      <c r="K833" s="407" t="str">
        <f t="shared" si="200"/>
        <v/>
      </c>
      <c r="L833" s="407"/>
      <c r="N833" s="366"/>
      <c r="O833" s="367" t="str">
        <f t="shared" si="206"/>
        <v/>
      </c>
      <c r="P833" s="366"/>
      <c r="Q833" s="395" t="str">
        <f t="shared" si="207"/>
        <v/>
      </c>
      <c r="R833" s="366"/>
      <c r="S833" s="396" t="str">
        <f t="shared" si="208"/>
        <v/>
      </c>
      <c r="T833" s="397">
        <f ca="1">SUMIF($N$8:S$9,"QUANT.",N833:S833)</f>
        <v>0</v>
      </c>
      <c r="U833" s="398">
        <f ca="1" t="shared" si="201"/>
        <v>0</v>
      </c>
      <c r="V833" s="399" t="str">
        <f ca="1" t="shared" si="203"/>
        <v/>
      </c>
      <c r="W833" s="400">
        <f ca="1" t="shared" si="209"/>
        <v>0</v>
      </c>
      <c r="X833" s="400" t="e">
        <f ca="1" t="shared" si="210"/>
        <v>#VALUE!</v>
      </c>
    </row>
    <row r="834" spans="1:24">
      <c r="A834" s="402"/>
      <c r="B834" s="403"/>
      <c r="C834" s="404" t="str">
        <f>IF($B834="","",IFERROR(VLOOKUP($B834,#REF!,2,0),IFERROR(VLOOKUP($B834,#REF!,2,0),"")))</f>
        <v/>
      </c>
      <c r="D834" s="405" t="str">
        <f>IF($B834="","",IFERROR(VLOOKUP($B834,#REF!,3,0),IFERROR(VLOOKUP($B834,#REF!,3,0),"")))</f>
        <v/>
      </c>
      <c r="E834" s="406"/>
      <c r="F834" s="407" t="str">
        <f>IF($B834="","",IFERROR(VLOOKUP($B834,#REF!,4,0),IFERROR(VLOOKUP($B834,#REF!,6,0),"")))</f>
        <v/>
      </c>
      <c r="G834" s="407" t="str">
        <f>IF($B834="","",IFERROR(VLOOKUP($B834,#REF!,5,0),IFERROR(VLOOKUP($B834,#REF!,7,0),"")))</f>
        <v/>
      </c>
      <c r="H834" s="407" t="str">
        <f t="shared" si="202"/>
        <v/>
      </c>
      <c r="I834" s="407" t="str">
        <f t="shared" si="204"/>
        <v/>
      </c>
      <c r="J834" s="407" t="str">
        <f t="shared" si="205"/>
        <v/>
      </c>
      <c r="K834" s="407" t="str">
        <f t="shared" si="200"/>
        <v/>
      </c>
      <c r="L834" s="407"/>
      <c r="N834" s="366"/>
      <c r="O834" s="367" t="str">
        <f t="shared" si="206"/>
        <v/>
      </c>
      <c r="P834" s="366"/>
      <c r="Q834" s="395" t="str">
        <f t="shared" si="207"/>
        <v/>
      </c>
      <c r="R834" s="366"/>
      <c r="S834" s="396" t="str">
        <f t="shared" si="208"/>
        <v/>
      </c>
      <c r="T834" s="397">
        <f ca="1">SUMIF($N$8:S$9,"QUANT.",N834:S834)</f>
        <v>0</v>
      </c>
      <c r="U834" s="398">
        <f ca="1" t="shared" si="201"/>
        <v>0</v>
      </c>
      <c r="V834" s="399" t="str">
        <f ca="1" t="shared" si="203"/>
        <v/>
      </c>
      <c r="W834" s="400">
        <f ca="1" t="shared" si="209"/>
        <v>0</v>
      </c>
      <c r="X834" s="400" t="e">
        <f ca="1" t="shared" si="210"/>
        <v>#VALUE!</v>
      </c>
    </row>
    <row r="835" spans="1:24">
      <c r="A835" s="402"/>
      <c r="B835" s="403"/>
      <c r="C835" s="404" t="str">
        <f>IF($B835="","",IFERROR(VLOOKUP($B835,#REF!,2,0),IFERROR(VLOOKUP($B835,#REF!,2,0),"")))</f>
        <v/>
      </c>
      <c r="D835" s="405" t="str">
        <f>IF($B835="","",IFERROR(VLOOKUP($B835,#REF!,3,0),IFERROR(VLOOKUP($B835,#REF!,3,0),"")))</f>
        <v/>
      </c>
      <c r="E835" s="406"/>
      <c r="F835" s="407" t="str">
        <f>IF($B835="","",IFERROR(VLOOKUP($B835,#REF!,4,0),IFERROR(VLOOKUP($B835,#REF!,6,0),"")))</f>
        <v/>
      </c>
      <c r="G835" s="407" t="str">
        <f>IF($B835="","",IFERROR(VLOOKUP($B835,#REF!,5,0),IFERROR(VLOOKUP($B835,#REF!,7,0),"")))</f>
        <v/>
      </c>
      <c r="H835" s="407" t="str">
        <f t="shared" si="202"/>
        <v/>
      </c>
      <c r="I835" s="407" t="str">
        <f t="shared" si="204"/>
        <v/>
      </c>
      <c r="J835" s="407" t="str">
        <f t="shared" si="205"/>
        <v/>
      </c>
      <c r="K835" s="407" t="str">
        <f t="shared" si="200"/>
        <v/>
      </c>
      <c r="L835" s="407"/>
      <c r="N835" s="366"/>
      <c r="O835" s="367" t="str">
        <f t="shared" si="206"/>
        <v/>
      </c>
      <c r="P835" s="366"/>
      <c r="Q835" s="395" t="str">
        <f t="shared" si="207"/>
        <v/>
      </c>
      <c r="R835" s="366"/>
      <c r="S835" s="396" t="str">
        <f t="shared" si="208"/>
        <v/>
      </c>
      <c r="T835" s="397">
        <f ca="1">SUMIF($N$8:S$9,"QUANT.",N835:S835)</f>
        <v>0</v>
      </c>
      <c r="U835" s="398">
        <f ca="1" t="shared" si="201"/>
        <v>0</v>
      </c>
      <c r="V835" s="399" t="str">
        <f ca="1" t="shared" si="203"/>
        <v/>
      </c>
      <c r="W835" s="400">
        <f ca="1" t="shared" si="209"/>
        <v>0</v>
      </c>
      <c r="X835" s="400" t="e">
        <f ca="1" t="shared" si="210"/>
        <v>#VALUE!</v>
      </c>
    </row>
    <row r="836" spans="1:24">
      <c r="A836" s="402"/>
      <c r="B836" s="403"/>
      <c r="C836" s="404" t="str">
        <f>IF($B836="","",IFERROR(VLOOKUP($B836,#REF!,2,0),IFERROR(VLOOKUP($B836,#REF!,2,0),"")))</f>
        <v/>
      </c>
      <c r="D836" s="405" t="str">
        <f>IF($B836="","",IFERROR(VLOOKUP($B836,#REF!,3,0),IFERROR(VLOOKUP($B836,#REF!,3,0),"")))</f>
        <v/>
      </c>
      <c r="E836" s="406"/>
      <c r="F836" s="407" t="str">
        <f>IF($B836="","",IFERROR(VLOOKUP($B836,#REF!,4,0),IFERROR(VLOOKUP($B836,#REF!,6,0),"")))</f>
        <v/>
      </c>
      <c r="G836" s="407" t="str">
        <f>IF($B836="","",IFERROR(VLOOKUP($B836,#REF!,5,0),IFERROR(VLOOKUP($B836,#REF!,7,0),"")))</f>
        <v/>
      </c>
      <c r="H836" s="407" t="str">
        <f t="shared" si="202"/>
        <v/>
      </c>
      <c r="I836" s="407" t="str">
        <f t="shared" si="204"/>
        <v/>
      </c>
      <c r="J836" s="407" t="str">
        <f t="shared" si="205"/>
        <v/>
      </c>
      <c r="K836" s="407" t="str">
        <f t="shared" si="200"/>
        <v/>
      </c>
      <c r="L836" s="407"/>
      <c r="N836" s="366"/>
      <c r="O836" s="367" t="str">
        <f t="shared" si="206"/>
        <v/>
      </c>
      <c r="P836" s="366"/>
      <c r="Q836" s="395" t="str">
        <f t="shared" si="207"/>
        <v/>
      </c>
      <c r="R836" s="366"/>
      <c r="S836" s="396" t="str">
        <f t="shared" si="208"/>
        <v/>
      </c>
      <c r="T836" s="397">
        <f ca="1">SUMIF($N$8:S$9,"QUANT.",N836:S836)</f>
        <v>0</v>
      </c>
      <c r="U836" s="398">
        <f ca="1" t="shared" si="201"/>
        <v>0</v>
      </c>
      <c r="V836" s="399" t="str">
        <f ca="1" t="shared" si="203"/>
        <v/>
      </c>
      <c r="W836" s="400">
        <f ca="1" t="shared" si="209"/>
        <v>0</v>
      </c>
      <c r="X836" s="400" t="e">
        <f ca="1" t="shared" si="210"/>
        <v>#VALUE!</v>
      </c>
    </row>
    <row r="837" spans="1:24">
      <c r="A837" s="402"/>
      <c r="B837" s="403"/>
      <c r="C837" s="404" t="str">
        <f>IF($B837="","",IFERROR(VLOOKUP($B837,#REF!,2,0),IFERROR(VLOOKUP($B837,#REF!,2,0),"")))</f>
        <v/>
      </c>
      <c r="D837" s="405" t="str">
        <f>IF($B837="","",IFERROR(VLOOKUP($B837,#REF!,3,0),IFERROR(VLOOKUP($B837,#REF!,3,0),"")))</f>
        <v/>
      </c>
      <c r="E837" s="406"/>
      <c r="F837" s="407" t="str">
        <f>IF($B837="","",IFERROR(VLOOKUP($B837,#REF!,4,0),IFERROR(VLOOKUP($B837,#REF!,6,0),"")))</f>
        <v/>
      </c>
      <c r="G837" s="407" t="str">
        <f>IF($B837="","",IFERROR(VLOOKUP($B837,#REF!,5,0),IFERROR(VLOOKUP($B837,#REF!,7,0),"")))</f>
        <v/>
      </c>
      <c r="H837" s="407" t="str">
        <f t="shared" si="202"/>
        <v/>
      </c>
      <c r="I837" s="407" t="str">
        <f t="shared" si="204"/>
        <v/>
      </c>
      <c r="J837" s="407" t="str">
        <f t="shared" si="205"/>
        <v/>
      </c>
      <c r="K837" s="407" t="str">
        <f t="shared" si="200"/>
        <v/>
      </c>
      <c r="L837" s="407"/>
      <c r="N837" s="366"/>
      <c r="O837" s="367" t="str">
        <f t="shared" si="206"/>
        <v/>
      </c>
      <c r="P837" s="366"/>
      <c r="Q837" s="395" t="str">
        <f t="shared" si="207"/>
        <v/>
      </c>
      <c r="R837" s="366"/>
      <c r="S837" s="396" t="str">
        <f t="shared" si="208"/>
        <v/>
      </c>
      <c r="T837" s="397">
        <f ca="1">SUMIF($N$8:S$9,"QUANT.",N837:S837)</f>
        <v>0</v>
      </c>
      <c r="U837" s="398">
        <f ca="1" t="shared" si="201"/>
        <v>0</v>
      </c>
      <c r="V837" s="399" t="str">
        <f ca="1" t="shared" si="203"/>
        <v/>
      </c>
      <c r="W837" s="400">
        <f ca="1" t="shared" si="209"/>
        <v>0</v>
      </c>
      <c r="X837" s="400" t="e">
        <f ca="1" t="shared" si="210"/>
        <v>#VALUE!</v>
      </c>
    </row>
    <row r="838" spans="1:24">
      <c r="A838" s="402"/>
      <c r="B838" s="403"/>
      <c r="C838" s="404" t="str">
        <f>IF($B838="","",IFERROR(VLOOKUP($B838,#REF!,2,0),IFERROR(VLOOKUP($B838,#REF!,2,0),"")))</f>
        <v/>
      </c>
      <c r="D838" s="405" t="str">
        <f>IF($B838="","",IFERROR(VLOOKUP($B838,#REF!,3,0),IFERROR(VLOOKUP($B838,#REF!,3,0),"")))</f>
        <v/>
      </c>
      <c r="E838" s="406"/>
      <c r="F838" s="407" t="str">
        <f>IF($B838="","",IFERROR(VLOOKUP($B838,#REF!,4,0),IFERROR(VLOOKUP($B838,#REF!,6,0),"")))</f>
        <v/>
      </c>
      <c r="G838" s="407" t="str">
        <f>IF($B838="","",IFERROR(VLOOKUP($B838,#REF!,5,0),IFERROR(VLOOKUP($B838,#REF!,7,0),"")))</f>
        <v/>
      </c>
      <c r="H838" s="407" t="str">
        <f t="shared" si="202"/>
        <v/>
      </c>
      <c r="I838" s="407" t="str">
        <f t="shared" si="204"/>
        <v/>
      </c>
      <c r="J838" s="407" t="str">
        <f t="shared" si="205"/>
        <v/>
      </c>
      <c r="K838" s="407" t="str">
        <f t="shared" si="200"/>
        <v/>
      </c>
      <c r="L838" s="407"/>
      <c r="N838" s="366"/>
      <c r="O838" s="367" t="str">
        <f t="shared" si="206"/>
        <v/>
      </c>
      <c r="P838" s="366"/>
      <c r="Q838" s="395" t="str">
        <f t="shared" si="207"/>
        <v/>
      </c>
      <c r="R838" s="366"/>
      <c r="S838" s="396" t="str">
        <f t="shared" si="208"/>
        <v/>
      </c>
      <c r="T838" s="397">
        <f ca="1">SUMIF($N$8:S$9,"QUANT.",N838:S838)</f>
        <v>0</v>
      </c>
      <c r="U838" s="398">
        <f ca="1" t="shared" si="201"/>
        <v>0</v>
      </c>
      <c r="V838" s="399" t="str">
        <f ca="1" t="shared" si="203"/>
        <v/>
      </c>
      <c r="W838" s="400">
        <f ca="1" t="shared" si="209"/>
        <v>0</v>
      </c>
      <c r="X838" s="400" t="e">
        <f ca="1" t="shared" si="210"/>
        <v>#VALUE!</v>
      </c>
    </row>
    <row r="839" spans="1:24">
      <c r="A839" s="402"/>
      <c r="B839" s="403"/>
      <c r="C839" s="404" t="str">
        <f>IF($B839="","",IFERROR(VLOOKUP($B839,#REF!,2,0),IFERROR(VLOOKUP($B839,#REF!,2,0),"")))</f>
        <v/>
      </c>
      <c r="D839" s="405" t="str">
        <f>IF($B839="","",IFERROR(VLOOKUP($B839,#REF!,3,0),IFERROR(VLOOKUP($B839,#REF!,3,0),"")))</f>
        <v/>
      </c>
      <c r="E839" s="406"/>
      <c r="F839" s="407" t="str">
        <f>IF($B839="","",IFERROR(VLOOKUP($B839,#REF!,4,0),IFERROR(VLOOKUP($B839,#REF!,6,0),"")))</f>
        <v/>
      </c>
      <c r="G839" s="407" t="str">
        <f>IF($B839="","",IFERROR(VLOOKUP($B839,#REF!,5,0),IFERROR(VLOOKUP($B839,#REF!,7,0),"")))</f>
        <v/>
      </c>
      <c r="H839" s="407" t="str">
        <f t="shared" si="202"/>
        <v/>
      </c>
      <c r="I839" s="407" t="str">
        <f t="shared" si="204"/>
        <v/>
      </c>
      <c r="J839" s="407" t="str">
        <f t="shared" si="205"/>
        <v/>
      </c>
      <c r="K839" s="407" t="str">
        <f t="shared" si="200"/>
        <v/>
      </c>
      <c r="L839" s="407"/>
      <c r="N839" s="366"/>
      <c r="O839" s="367" t="str">
        <f t="shared" si="206"/>
        <v/>
      </c>
      <c r="P839" s="366"/>
      <c r="Q839" s="395" t="str">
        <f t="shared" si="207"/>
        <v/>
      </c>
      <c r="R839" s="366"/>
      <c r="S839" s="396" t="str">
        <f t="shared" si="208"/>
        <v/>
      </c>
      <c r="T839" s="397">
        <f ca="1">SUMIF($N$8:S$9,"QUANT.",N839:S839)</f>
        <v>0</v>
      </c>
      <c r="U839" s="398">
        <f ca="1" t="shared" si="201"/>
        <v>0</v>
      </c>
      <c r="V839" s="399" t="str">
        <f ca="1" t="shared" si="203"/>
        <v/>
      </c>
      <c r="W839" s="400">
        <f ca="1" t="shared" si="209"/>
        <v>0</v>
      </c>
      <c r="X839" s="400" t="e">
        <f ca="1" t="shared" si="210"/>
        <v>#VALUE!</v>
      </c>
    </row>
    <row r="840" spans="1:24">
      <c r="A840" s="402"/>
      <c r="B840" s="403"/>
      <c r="C840" s="404" t="str">
        <f>IF($B840="","",IFERROR(VLOOKUP($B840,#REF!,2,0),IFERROR(VLOOKUP($B840,#REF!,2,0),"")))</f>
        <v/>
      </c>
      <c r="D840" s="405" t="str">
        <f>IF($B840="","",IFERROR(VLOOKUP($B840,#REF!,3,0),IFERROR(VLOOKUP($B840,#REF!,3,0),"")))</f>
        <v/>
      </c>
      <c r="E840" s="406"/>
      <c r="F840" s="407" t="str">
        <f>IF($B840="","",IFERROR(VLOOKUP($B840,#REF!,4,0),IFERROR(VLOOKUP($B840,#REF!,6,0),"")))</f>
        <v/>
      </c>
      <c r="G840" s="407" t="str">
        <f>IF($B840="","",IFERROR(VLOOKUP($B840,#REF!,5,0),IFERROR(VLOOKUP($B840,#REF!,7,0),"")))</f>
        <v/>
      </c>
      <c r="H840" s="407" t="str">
        <f t="shared" si="202"/>
        <v/>
      </c>
      <c r="I840" s="407" t="str">
        <f t="shared" si="204"/>
        <v/>
      </c>
      <c r="J840" s="407" t="str">
        <f t="shared" si="205"/>
        <v/>
      </c>
      <c r="K840" s="407" t="str">
        <f t="shared" si="200"/>
        <v/>
      </c>
      <c r="L840" s="407"/>
      <c r="N840" s="366"/>
      <c r="O840" s="367" t="str">
        <f t="shared" si="206"/>
        <v/>
      </c>
      <c r="P840" s="366"/>
      <c r="Q840" s="395" t="str">
        <f t="shared" si="207"/>
        <v/>
      </c>
      <c r="R840" s="366"/>
      <c r="S840" s="396" t="str">
        <f t="shared" si="208"/>
        <v/>
      </c>
      <c r="T840" s="397">
        <f ca="1">SUMIF($N$8:S$9,"QUANT.",N840:S840)</f>
        <v>0</v>
      </c>
      <c r="U840" s="398">
        <f ca="1" t="shared" si="201"/>
        <v>0</v>
      </c>
      <c r="V840" s="399" t="str">
        <f ca="1" t="shared" si="203"/>
        <v/>
      </c>
      <c r="W840" s="400">
        <f ca="1" t="shared" si="209"/>
        <v>0</v>
      </c>
      <c r="X840" s="400" t="e">
        <f ca="1" t="shared" si="210"/>
        <v>#VALUE!</v>
      </c>
    </row>
    <row r="841" spans="1:24">
      <c r="A841" s="402"/>
      <c r="B841" s="403"/>
      <c r="C841" s="404" t="str">
        <f>IF($B841="","",IFERROR(VLOOKUP($B841,#REF!,2,0),IFERROR(VLOOKUP($B841,#REF!,2,0),"")))</f>
        <v/>
      </c>
      <c r="D841" s="405" t="str">
        <f>IF($B841="","",IFERROR(VLOOKUP($B841,#REF!,3,0),IFERROR(VLOOKUP($B841,#REF!,3,0),"")))</f>
        <v/>
      </c>
      <c r="E841" s="406"/>
      <c r="F841" s="407" t="str">
        <f>IF($B841="","",IFERROR(VLOOKUP($B841,#REF!,4,0),IFERROR(VLOOKUP($B841,#REF!,6,0),"")))</f>
        <v/>
      </c>
      <c r="G841" s="407" t="str">
        <f>IF($B841="","",IFERROR(VLOOKUP($B841,#REF!,5,0),IFERROR(VLOOKUP($B841,#REF!,7,0),"")))</f>
        <v/>
      </c>
      <c r="H841" s="407" t="str">
        <f t="shared" si="202"/>
        <v/>
      </c>
      <c r="I841" s="407" t="str">
        <f t="shared" si="204"/>
        <v/>
      </c>
      <c r="J841" s="407" t="str">
        <f t="shared" si="205"/>
        <v/>
      </c>
      <c r="K841" s="407" t="str">
        <f t="shared" si="200"/>
        <v/>
      </c>
      <c r="L841" s="407"/>
      <c r="N841" s="366"/>
      <c r="O841" s="367" t="str">
        <f t="shared" si="206"/>
        <v/>
      </c>
      <c r="P841" s="366"/>
      <c r="Q841" s="395" t="str">
        <f t="shared" si="207"/>
        <v/>
      </c>
      <c r="R841" s="366"/>
      <c r="S841" s="396" t="str">
        <f t="shared" si="208"/>
        <v/>
      </c>
      <c r="T841" s="397">
        <f ca="1">SUMIF($N$8:S$9,"QUANT.",N841:S841)</f>
        <v>0</v>
      </c>
      <c r="U841" s="398">
        <f ca="1" t="shared" si="201"/>
        <v>0</v>
      </c>
      <c r="V841" s="399" t="str">
        <f ca="1" t="shared" si="203"/>
        <v/>
      </c>
      <c r="W841" s="400">
        <f ca="1" t="shared" si="209"/>
        <v>0</v>
      </c>
      <c r="X841" s="400" t="e">
        <f ca="1" t="shared" si="210"/>
        <v>#VALUE!</v>
      </c>
    </row>
    <row r="842" spans="1:24">
      <c r="A842" s="402"/>
      <c r="B842" s="403"/>
      <c r="C842" s="404" t="str">
        <f>IF($B842="","",IFERROR(VLOOKUP($B842,#REF!,2,0),IFERROR(VLOOKUP($B842,#REF!,2,0),"")))</f>
        <v/>
      </c>
      <c r="D842" s="405" t="str">
        <f>IF($B842="","",IFERROR(VLOOKUP($B842,#REF!,3,0),IFERROR(VLOOKUP($B842,#REF!,3,0),"")))</f>
        <v/>
      </c>
      <c r="E842" s="406"/>
      <c r="F842" s="407" t="str">
        <f>IF($B842="","",IFERROR(VLOOKUP($B842,#REF!,4,0),IFERROR(VLOOKUP($B842,#REF!,6,0),"")))</f>
        <v/>
      </c>
      <c r="G842" s="407" t="str">
        <f>IF($B842="","",IFERROR(VLOOKUP($B842,#REF!,5,0),IFERROR(VLOOKUP($B842,#REF!,7,0),"")))</f>
        <v/>
      </c>
      <c r="H842" s="407" t="str">
        <f t="shared" si="202"/>
        <v/>
      </c>
      <c r="I842" s="407" t="str">
        <f t="shared" si="204"/>
        <v/>
      </c>
      <c r="J842" s="407" t="str">
        <f t="shared" si="205"/>
        <v/>
      </c>
      <c r="K842" s="407" t="str">
        <f t="shared" si="200"/>
        <v/>
      </c>
      <c r="L842" s="407"/>
      <c r="N842" s="366"/>
      <c r="O842" s="367" t="str">
        <f t="shared" si="206"/>
        <v/>
      </c>
      <c r="P842" s="366"/>
      <c r="Q842" s="395" t="str">
        <f t="shared" si="207"/>
        <v/>
      </c>
      <c r="R842" s="366"/>
      <c r="S842" s="396" t="str">
        <f t="shared" si="208"/>
        <v/>
      </c>
      <c r="T842" s="397">
        <f ca="1">SUMIF($N$8:S$9,"QUANT.",N842:S842)</f>
        <v>0</v>
      </c>
      <c r="U842" s="398">
        <f ca="1" t="shared" si="201"/>
        <v>0</v>
      </c>
      <c r="V842" s="399" t="str">
        <f ca="1" t="shared" si="203"/>
        <v/>
      </c>
      <c r="W842" s="400">
        <f ca="1" t="shared" si="209"/>
        <v>0</v>
      </c>
      <c r="X842" s="400" t="e">
        <f ca="1" t="shared" si="210"/>
        <v>#VALUE!</v>
      </c>
    </row>
    <row r="843" spans="1:24">
      <c r="A843" s="402"/>
      <c r="B843" s="403"/>
      <c r="C843" s="404" t="str">
        <f>IF($B843="","",IFERROR(VLOOKUP($B843,#REF!,2,0),IFERROR(VLOOKUP($B843,#REF!,2,0),"")))</f>
        <v/>
      </c>
      <c r="D843" s="405" t="str">
        <f>IF($B843="","",IFERROR(VLOOKUP($B843,#REF!,3,0),IFERROR(VLOOKUP($B843,#REF!,3,0),"")))</f>
        <v/>
      </c>
      <c r="E843" s="406"/>
      <c r="F843" s="407" t="str">
        <f>IF($B843="","",IFERROR(VLOOKUP($B843,#REF!,4,0),IFERROR(VLOOKUP($B843,#REF!,6,0),"")))</f>
        <v/>
      </c>
      <c r="G843" s="407" t="str">
        <f>IF($B843="","",IFERROR(VLOOKUP($B843,#REF!,5,0),IFERROR(VLOOKUP($B843,#REF!,7,0),"")))</f>
        <v/>
      </c>
      <c r="H843" s="407" t="str">
        <f t="shared" si="202"/>
        <v/>
      </c>
      <c r="I843" s="407" t="str">
        <f t="shared" si="204"/>
        <v/>
      </c>
      <c r="J843" s="407" t="str">
        <f t="shared" si="205"/>
        <v/>
      </c>
      <c r="K843" s="407" t="str">
        <f t="shared" si="200"/>
        <v/>
      </c>
      <c r="L843" s="407"/>
      <c r="N843" s="366"/>
      <c r="O843" s="367" t="str">
        <f t="shared" si="206"/>
        <v/>
      </c>
      <c r="P843" s="366"/>
      <c r="Q843" s="395" t="str">
        <f t="shared" si="207"/>
        <v/>
      </c>
      <c r="R843" s="366"/>
      <c r="S843" s="396" t="str">
        <f t="shared" si="208"/>
        <v/>
      </c>
      <c r="T843" s="397">
        <f ca="1">SUMIF($N$8:S$9,"QUANT.",N843:S843)</f>
        <v>0</v>
      </c>
      <c r="U843" s="398">
        <f ca="1" t="shared" si="201"/>
        <v>0</v>
      </c>
      <c r="V843" s="399" t="str">
        <f ca="1" t="shared" si="203"/>
        <v/>
      </c>
      <c r="W843" s="400">
        <f ca="1" t="shared" si="209"/>
        <v>0</v>
      </c>
      <c r="X843" s="400" t="e">
        <f ca="1" t="shared" si="210"/>
        <v>#VALUE!</v>
      </c>
    </row>
    <row r="844" spans="1:24">
      <c r="A844" s="402"/>
      <c r="B844" s="403"/>
      <c r="C844" s="404" t="str">
        <f>IF($B844="","",IFERROR(VLOOKUP($B844,#REF!,2,0),IFERROR(VLOOKUP($B844,#REF!,2,0),"")))</f>
        <v/>
      </c>
      <c r="D844" s="405" t="str">
        <f>IF($B844="","",IFERROR(VLOOKUP($B844,#REF!,3,0),IFERROR(VLOOKUP($B844,#REF!,3,0),"")))</f>
        <v/>
      </c>
      <c r="E844" s="406"/>
      <c r="F844" s="407" t="str">
        <f>IF($B844="","",IFERROR(VLOOKUP($B844,#REF!,4,0),IFERROR(VLOOKUP($B844,#REF!,6,0),"")))</f>
        <v/>
      </c>
      <c r="G844" s="407" t="str">
        <f>IF($B844="","",IFERROR(VLOOKUP($B844,#REF!,5,0),IFERROR(VLOOKUP($B844,#REF!,7,0),"")))</f>
        <v/>
      </c>
      <c r="H844" s="407" t="str">
        <f t="shared" si="202"/>
        <v/>
      </c>
      <c r="I844" s="407" t="str">
        <f t="shared" si="204"/>
        <v/>
      </c>
      <c r="J844" s="407" t="str">
        <f t="shared" si="205"/>
        <v/>
      </c>
      <c r="K844" s="407" t="str">
        <f t="shared" si="200"/>
        <v/>
      </c>
      <c r="L844" s="407"/>
      <c r="N844" s="366"/>
      <c r="O844" s="367" t="str">
        <f t="shared" si="206"/>
        <v/>
      </c>
      <c r="P844" s="366"/>
      <c r="Q844" s="395" t="str">
        <f t="shared" si="207"/>
        <v/>
      </c>
      <c r="R844" s="366"/>
      <c r="S844" s="396" t="str">
        <f t="shared" si="208"/>
        <v/>
      </c>
      <c r="T844" s="397">
        <f ca="1">SUMIF($N$8:S$9,"QUANT.",N844:S844)</f>
        <v>0</v>
      </c>
      <c r="U844" s="398">
        <f ca="1" t="shared" si="201"/>
        <v>0</v>
      </c>
      <c r="V844" s="399" t="str">
        <f ca="1" t="shared" si="203"/>
        <v/>
      </c>
      <c r="W844" s="400">
        <f ca="1" t="shared" si="209"/>
        <v>0</v>
      </c>
      <c r="X844" s="400" t="e">
        <f ca="1" t="shared" si="210"/>
        <v>#VALUE!</v>
      </c>
    </row>
    <row r="845" spans="1:24">
      <c r="A845" s="402"/>
      <c r="B845" s="403"/>
      <c r="C845" s="404" t="str">
        <f>IF($B845="","",IFERROR(VLOOKUP($B845,#REF!,2,0),IFERROR(VLOOKUP($B845,#REF!,2,0),"")))</f>
        <v/>
      </c>
      <c r="D845" s="405" t="str">
        <f>IF($B845="","",IFERROR(VLOOKUP($B845,#REF!,3,0),IFERROR(VLOOKUP($B845,#REF!,3,0),"")))</f>
        <v/>
      </c>
      <c r="E845" s="406"/>
      <c r="F845" s="407" t="str">
        <f>IF($B845="","",IFERROR(VLOOKUP($B845,#REF!,4,0),IFERROR(VLOOKUP($B845,#REF!,6,0),"")))</f>
        <v/>
      </c>
      <c r="G845" s="407" t="str">
        <f>IF($B845="","",IFERROR(VLOOKUP($B845,#REF!,5,0),IFERROR(VLOOKUP($B845,#REF!,7,0),"")))</f>
        <v/>
      </c>
      <c r="H845" s="407" t="str">
        <f t="shared" si="202"/>
        <v/>
      </c>
      <c r="I845" s="407" t="str">
        <f t="shared" si="204"/>
        <v/>
      </c>
      <c r="J845" s="407" t="str">
        <f t="shared" si="205"/>
        <v/>
      </c>
      <c r="K845" s="407" t="str">
        <f t="shared" si="200"/>
        <v/>
      </c>
      <c r="L845" s="407"/>
      <c r="N845" s="366"/>
      <c r="O845" s="367" t="str">
        <f t="shared" si="206"/>
        <v/>
      </c>
      <c r="P845" s="366"/>
      <c r="Q845" s="395" t="str">
        <f t="shared" si="207"/>
        <v/>
      </c>
      <c r="R845" s="366"/>
      <c r="S845" s="396" t="str">
        <f t="shared" si="208"/>
        <v/>
      </c>
      <c r="T845" s="397">
        <f ca="1">SUMIF($N$8:S$9,"QUANT.",N845:S845)</f>
        <v>0</v>
      </c>
      <c r="U845" s="398">
        <f ca="1" t="shared" si="201"/>
        <v>0</v>
      </c>
      <c r="V845" s="399" t="str">
        <f ca="1" t="shared" si="203"/>
        <v/>
      </c>
      <c r="W845" s="400">
        <f ca="1" t="shared" si="209"/>
        <v>0</v>
      </c>
      <c r="X845" s="400" t="e">
        <f ca="1" t="shared" si="210"/>
        <v>#VALUE!</v>
      </c>
    </row>
    <row r="846" spans="1:24">
      <c r="A846" s="402"/>
      <c r="B846" s="403"/>
      <c r="C846" s="404" t="str">
        <f>IF($B846="","",IFERROR(VLOOKUP($B846,#REF!,2,0),IFERROR(VLOOKUP($B846,#REF!,2,0),"")))</f>
        <v/>
      </c>
      <c r="D846" s="405" t="str">
        <f>IF($B846="","",IFERROR(VLOOKUP($B846,#REF!,3,0),IFERROR(VLOOKUP($B846,#REF!,3,0),"")))</f>
        <v/>
      </c>
      <c r="E846" s="406"/>
      <c r="F846" s="407" t="str">
        <f>IF($B846="","",IFERROR(VLOOKUP($B846,#REF!,4,0),IFERROR(VLOOKUP($B846,#REF!,6,0),"")))</f>
        <v/>
      </c>
      <c r="G846" s="407" t="str">
        <f>IF($B846="","",IFERROR(VLOOKUP($B846,#REF!,5,0),IFERROR(VLOOKUP($B846,#REF!,7,0),"")))</f>
        <v/>
      </c>
      <c r="H846" s="407" t="str">
        <f t="shared" si="202"/>
        <v/>
      </c>
      <c r="I846" s="407" t="str">
        <f t="shared" si="204"/>
        <v/>
      </c>
      <c r="J846" s="407" t="str">
        <f t="shared" si="205"/>
        <v/>
      </c>
      <c r="K846" s="407" t="str">
        <f t="shared" si="200"/>
        <v/>
      </c>
      <c r="L846" s="407"/>
      <c r="N846" s="366"/>
      <c r="O846" s="367" t="str">
        <f t="shared" si="206"/>
        <v/>
      </c>
      <c r="P846" s="366"/>
      <c r="Q846" s="395" t="str">
        <f t="shared" si="207"/>
        <v/>
      </c>
      <c r="R846" s="366"/>
      <c r="S846" s="396" t="str">
        <f t="shared" si="208"/>
        <v/>
      </c>
      <c r="T846" s="397">
        <f ca="1">SUMIF($N$8:S$9,"QUANT.",N846:S846)</f>
        <v>0</v>
      </c>
      <c r="U846" s="398">
        <f ca="1" t="shared" si="201"/>
        <v>0</v>
      </c>
      <c r="V846" s="399" t="str">
        <f ca="1" t="shared" si="203"/>
        <v/>
      </c>
      <c r="W846" s="400">
        <f ca="1" t="shared" si="209"/>
        <v>0</v>
      </c>
      <c r="X846" s="400" t="e">
        <f ca="1" t="shared" si="210"/>
        <v>#VALUE!</v>
      </c>
    </row>
    <row r="847" spans="1:24">
      <c r="A847" s="402"/>
      <c r="B847" s="403"/>
      <c r="C847" s="404" t="str">
        <f>IF($B847="","",IFERROR(VLOOKUP($B847,#REF!,2,0),IFERROR(VLOOKUP($B847,#REF!,2,0),"")))</f>
        <v/>
      </c>
      <c r="D847" s="405" t="str">
        <f>IF($B847="","",IFERROR(VLOOKUP($B847,#REF!,3,0),IFERROR(VLOOKUP($B847,#REF!,3,0),"")))</f>
        <v/>
      </c>
      <c r="E847" s="406"/>
      <c r="F847" s="407" t="str">
        <f>IF($B847="","",IFERROR(VLOOKUP($B847,#REF!,4,0),IFERROR(VLOOKUP($B847,#REF!,6,0),"")))</f>
        <v/>
      </c>
      <c r="G847" s="407" t="str">
        <f>IF($B847="","",IFERROR(VLOOKUP($B847,#REF!,5,0),IFERROR(VLOOKUP($B847,#REF!,7,0),"")))</f>
        <v/>
      </c>
      <c r="H847" s="407" t="str">
        <f t="shared" si="202"/>
        <v/>
      </c>
      <c r="I847" s="407" t="str">
        <f t="shared" si="204"/>
        <v/>
      </c>
      <c r="J847" s="407" t="str">
        <f t="shared" si="205"/>
        <v/>
      </c>
      <c r="K847" s="407" t="str">
        <f t="shared" si="200"/>
        <v/>
      </c>
      <c r="L847" s="407"/>
      <c r="N847" s="366"/>
      <c r="O847" s="367" t="str">
        <f t="shared" si="206"/>
        <v/>
      </c>
      <c r="P847" s="366"/>
      <c r="Q847" s="395" t="str">
        <f t="shared" si="207"/>
        <v/>
      </c>
      <c r="R847" s="366"/>
      <c r="S847" s="396" t="str">
        <f t="shared" si="208"/>
        <v/>
      </c>
      <c r="T847" s="397">
        <f ca="1">SUMIF($N$8:S$9,"QUANT.",N847:S847)</f>
        <v>0</v>
      </c>
      <c r="U847" s="398">
        <f ca="1" t="shared" si="201"/>
        <v>0</v>
      </c>
      <c r="V847" s="399" t="str">
        <f ca="1" t="shared" si="203"/>
        <v/>
      </c>
      <c r="W847" s="400">
        <f ca="1" t="shared" si="209"/>
        <v>0</v>
      </c>
      <c r="X847" s="400" t="e">
        <f ca="1" t="shared" si="210"/>
        <v>#VALUE!</v>
      </c>
    </row>
    <row r="848" spans="1:24">
      <c r="A848" s="402"/>
      <c r="B848" s="403"/>
      <c r="C848" s="404" t="str">
        <f>IF($B848="","",IFERROR(VLOOKUP($B848,#REF!,2,0),IFERROR(VLOOKUP($B848,#REF!,2,0),"")))</f>
        <v/>
      </c>
      <c r="D848" s="405" t="str">
        <f>IF($B848="","",IFERROR(VLOOKUP($B848,#REF!,3,0),IFERROR(VLOOKUP($B848,#REF!,3,0),"")))</f>
        <v/>
      </c>
      <c r="E848" s="406"/>
      <c r="F848" s="407" t="str">
        <f>IF($B848="","",IFERROR(VLOOKUP($B848,#REF!,4,0),IFERROR(VLOOKUP($B848,#REF!,6,0),"")))</f>
        <v/>
      </c>
      <c r="G848" s="407" t="str">
        <f>IF($B848="","",IFERROR(VLOOKUP($B848,#REF!,5,0),IFERROR(VLOOKUP($B848,#REF!,7,0),"")))</f>
        <v/>
      </c>
      <c r="H848" s="407" t="str">
        <f t="shared" si="202"/>
        <v/>
      </c>
      <c r="I848" s="407" t="str">
        <f t="shared" si="204"/>
        <v/>
      </c>
      <c r="J848" s="407" t="str">
        <f t="shared" si="205"/>
        <v/>
      </c>
      <c r="K848" s="407" t="str">
        <f t="shared" si="200"/>
        <v/>
      </c>
      <c r="L848" s="407"/>
      <c r="N848" s="366"/>
      <c r="O848" s="367" t="str">
        <f t="shared" si="206"/>
        <v/>
      </c>
      <c r="P848" s="366"/>
      <c r="Q848" s="395" t="str">
        <f t="shared" si="207"/>
        <v/>
      </c>
      <c r="R848" s="366"/>
      <c r="S848" s="396" t="str">
        <f t="shared" si="208"/>
        <v/>
      </c>
      <c r="T848" s="397">
        <f ca="1">SUMIF($N$8:S$9,"QUANT.",N848:S848)</f>
        <v>0</v>
      </c>
      <c r="U848" s="398">
        <f ca="1" t="shared" si="201"/>
        <v>0</v>
      </c>
      <c r="V848" s="399" t="str">
        <f ca="1" t="shared" si="203"/>
        <v/>
      </c>
      <c r="W848" s="400">
        <f ca="1" t="shared" si="209"/>
        <v>0</v>
      </c>
      <c r="X848" s="400" t="e">
        <f ca="1" t="shared" si="210"/>
        <v>#VALUE!</v>
      </c>
    </row>
    <row r="849" spans="1:24">
      <c r="A849" s="402"/>
      <c r="B849" s="403"/>
      <c r="C849" s="404" t="str">
        <f>IF($B849="","",IFERROR(VLOOKUP($B849,#REF!,2,0),IFERROR(VLOOKUP($B849,#REF!,2,0),"")))</f>
        <v/>
      </c>
      <c r="D849" s="405" t="str">
        <f>IF($B849="","",IFERROR(VLOOKUP($B849,#REF!,3,0),IFERROR(VLOOKUP($B849,#REF!,3,0),"")))</f>
        <v/>
      </c>
      <c r="E849" s="406"/>
      <c r="F849" s="407" t="str">
        <f>IF($B849="","",IFERROR(VLOOKUP($B849,#REF!,4,0),IFERROR(VLOOKUP($B849,#REF!,6,0),"")))</f>
        <v/>
      </c>
      <c r="G849" s="407" t="str">
        <f>IF($B849="","",IFERROR(VLOOKUP($B849,#REF!,5,0),IFERROR(VLOOKUP($B849,#REF!,7,0),"")))</f>
        <v/>
      </c>
      <c r="H849" s="407" t="str">
        <f t="shared" si="202"/>
        <v/>
      </c>
      <c r="I849" s="407" t="str">
        <f t="shared" si="204"/>
        <v/>
      </c>
      <c r="J849" s="407" t="str">
        <f t="shared" si="205"/>
        <v/>
      </c>
      <c r="K849" s="407" t="str">
        <f t="shared" si="200"/>
        <v/>
      </c>
      <c r="L849" s="407"/>
      <c r="N849" s="366"/>
      <c r="O849" s="367" t="str">
        <f t="shared" si="206"/>
        <v/>
      </c>
      <c r="P849" s="366"/>
      <c r="Q849" s="395" t="str">
        <f t="shared" si="207"/>
        <v/>
      </c>
      <c r="R849" s="366"/>
      <c r="S849" s="396" t="str">
        <f t="shared" si="208"/>
        <v/>
      </c>
      <c r="T849" s="397">
        <f ca="1">SUMIF($N$8:S$9,"QUANT.",N849:S849)</f>
        <v>0</v>
      </c>
      <c r="U849" s="398">
        <f ca="1" t="shared" si="201"/>
        <v>0</v>
      </c>
      <c r="V849" s="399" t="str">
        <f ca="1" t="shared" si="203"/>
        <v/>
      </c>
      <c r="W849" s="400">
        <f ca="1" t="shared" si="209"/>
        <v>0</v>
      </c>
      <c r="X849" s="400" t="e">
        <f ca="1" t="shared" si="210"/>
        <v>#VALUE!</v>
      </c>
    </row>
    <row r="850" spans="1:24">
      <c r="A850" s="402"/>
      <c r="B850" s="403"/>
      <c r="C850" s="404" t="str">
        <f>IF($B850="","",IFERROR(VLOOKUP($B850,#REF!,2,0),IFERROR(VLOOKUP($B850,#REF!,2,0),"")))</f>
        <v/>
      </c>
      <c r="D850" s="405" t="str">
        <f>IF($B850="","",IFERROR(VLOOKUP($B850,#REF!,3,0),IFERROR(VLOOKUP($B850,#REF!,3,0),"")))</f>
        <v/>
      </c>
      <c r="E850" s="406"/>
      <c r="F850" s="407" t="str">
        <f>IF($B850="","",IFERROR(VLOOKUP($B850,#REF!,4,0),IFERROR(VLOOKUP($B850,#REF!,6,0),"")))</f>
        <v/>
      </c>
      <c r="G850" s="407" t="str">
        <f>IF($B850="","",IFERROR(VLOOKUP($B850,#REF!,5,0),IFERROR(VLOOKUP($B850,#REF!,7,0),"")))</f>
        <v/>
      </c>
      <c r="H850" s="407" t="str">
        <f t="shared" si="202"/>
        <v/>
      </c>
      <c r="I850" s="407" t="str">
        <f t="shared" si="204"/>
        <v/>
      </c>
      <c r="J850" s="407" t="str">
        <f t="shared" si="205"/>
        <v/>
      </c>
      <c r="K850" s="407" t="str">
        <f t="shared" si="200"/>
        <v/>
      </c>
      <c r="L850" s="407"/>
      <c r="N850" s="366"/>
      <c r="O850" s="367" t="str">
        <f t="shared" si="206"/>
        <v/>
      </c>
      <c r="P850" s="366"/>
      <c r="Q850" s="395" t="str">
        <f t="shared" si="207"/>
        <v/>
      </c>
      <c r="R850" s="366"/>
      <c r="S850" s="396" t="str">
        <f t="shared" si="208"/>
        <v/>
      </c>
      <c r="T850" s="397">
        <f ca="1">SUMIF($N$8:S$9,"QUANT.",N850:S850)</f>
        <v>0</v>
      </c>
      <c r="U850" s="398">
        <f ca="1" t="shared" si="201"/>
        <v>0</v>
      </c>
      <c r="V850" s="399" t="str">
        <f ca="1" t="shared" si="203"/>
        <v/>
      </c>
      <c r="W850" s="400">
        <f ca="1" t="shared" si="209"/>
        <v>0</v>
      </c>
      <c r="X850" s="400" t="e">
        <f ca="1" t="shared" si="210"/>
        <v>#VALUE!</v>
      </c>
    </row>
    <row r="851" spans="1:24">
      <c r="A851" s="402"/>
      <c r="B851" s="403"/>
      <c r="C851" s="404" t="str">
        <f>IF($B851="","",IFERROR(VLOOKUP($B851,#REF!,2,0),IFERROR(VLOOKUP($B851,#REF!,2,0),"")))</f>
        <v/>
      </c>
      <c r="D851" s="405" t="str">
        <f>IF($B851="","",IFERROR(VLOOKUP($B851,#REF!,3,0),IFERROR(VLOOKUP($B851,#REF!,3,0),"")))</f>
        <v/>
      </c>
      <c r="E851" s="406"/>
      <c r="F851" s="407" t="str">
        <f>IF($B851="","",IFERROR(VLOOKUP($B851,#REF!,4,0),IFERROR(VLOOKUP($B851,#REF!,6,0),"")))</f>
        <v/>
      </c>
      <c r="G851" s="407" t="str">
        <f>IF($B851="","",IFERROR(VLOOKUP($B851,#REF!,5,0),IFERROR(VLOOKUP($B851,#REF!,7,0),"")))</f>
        <v/>
      </c>
      <c r="H851" s="407" t="str">
        <f t="shared" si="202"/>
        <v/>
      </c>
      <c r="I851" s="407" t="str">
        <f t="shared" si="204"/>
        <v/>
      </c>
      <c r="J851" s="407" t="str">
        <f t="shared" si="205"/>
        <v/>
      </c>
      <c r="K851" s="407" t="str">
        <f t="shared" si="200"/>
        <v/>
      </c>
      <c r="L851" s="407"/>
      <c r="N851" s="366"/>
      <c r="O851" s="367" t="str">
        <f t="shared" si="206"/>
        <v/>
      </c>
      <c r="P851" s="366"/>
      <c r="Q851" s="395" t="str">
        <f t="shared" si="207"/>
        <v/>
      </c>
      <c r="R851" s="366"/>
      <c r="S851" s="396" t="str">
        <f t="shared" si="208"/>
        <v/>
      </c>
      <c r="T851" s="397">
        <f ca="1">SUMIF($N$8:S$9,"QUANT.",N851:S851)</f>
        <v>0</v>
      </c>
      <c r="U851" s="398">
        <f ca="1" t="shared" si="201"/>
        <v>0</v>
      </c>
      <c r="V851" s="399" t="str">
        <f ca="1" t="shared" si="203"/>
        <v/>
      </c>
      <c r="W851" s="400">
        <f ca="1" t="shared" si="209"/>
        <v>0</v>
      </c>
      <c r="X851" s="400" t="e">
        <f ca="1" t="shared" si="210"/>
        <v>#VALUE!</v>
      </c>
    </row>
    <row r="852" spans="1:24">
      <c r="A852" s="402"/>
      <c r="B852" s="403"/>
      <c r="C852" s="404" t="str">
        <f>IF($B852="","",IFERROR(VLOOKUP($B852,#REF!,2,0),IFERROR(VLOOKUP($B852,#REF!,2,0),"")))</f>
        <v/>
      </c>
      <c r="D852" s="405" t="str">
        <f>IF($B852="","",IFERROR(VLOOKUP($B852,#REF!,3,0),IFERROR(VLOOKUP($B852,#REF!,3,0),"")))</f>
        <v/>
      </c>
      <c r="E852" s="406"/>
      <c r="F852" s="407" t="str">
        <f>IF($B852="","",IFERROR(VLOOKUP($B852,#REF!,4,0),IFERROR(VLOOKUP($B852,#REF!,6,0),"")))</f>
        <v/>
      </c>
      <c r="G852" s="407" t="str">
        <f>IF($B852="","",IFERROR(VLOOKUP($B852,#REF!,5,0),IFERROR(VLOOKUP($B852,#REF!,7,0),"")))</f>
        <v/>
      </c>
      <c r="H852" s="407" t="str">
        <f t="shared" si="202"/>
        <v/>
      </c>
      <c r="I852" s="407" t="str">
        <f t="shared" si="204"/>
        <v/>
      </c>
      <c r="J852" s="407" t="str">
        <f t="shared" si="205"/>
        <v/>
      </c>
      <c r="K852" s="407" t="str">
        <f t="shared" si="200"/>
        <v/>
      </c>
      <c r="L852" s="407"/>
      <c r="N852" s="366"/>
      <c r="O852" s="367" t="str">
        <f t="shared" si="206"/>
        <v/>
      </c>
      <c r="P852" s="366"/>
      <c r="Q852" s="395" t="str">
        <f t="shared" si="207"/>
        <v/>
      </c>
      <c r="R852" s="366"/>
      <c r="S852" s="396" t="str">
        <f t="shared" si="208"/>
        <v/>
      </c>
      <c r="T852" s="397">
        <f ca="1">SUMIF($N$8:S$9,"QUANT.",N852:S852)</f>
        <v>0</v>
      </c>
      <c r="U852" s="398">
        <f ca="1" t="shared" si="201"/>
        <v>0</v>
      </c>
      <c r="V852" s="399" t="str">
        <f ca="1" t="shared" si="203"/>
        <v/>
      </c>
      <c r="W852" s="400">
        <f ca="1" t="shared" si="209"/>
        <v>0</v>
      </c>
      <c r="X852" s="400" t="e">
        <f ca="1" t="shared" si="210"/>
        <v>#VALUE!</v>
      </c>
    </row>
    <row r="853" spans="1:24">
      <c r="A853" s="402"/>
      <c r="B853" s="403"/>
      <c r="C853" s="404" t="str">
        <f>IF($B853="","",IFERROR(VLOOKUP($B853,#REF!,2,0),IFERROR(VLOOKUP($B853,#REF!,2,0),"")))</f>
        <v/>
      </c>
      <c r="D853" s="405" t="str">
        <f>IF($B853="","",IFERROR(VLOOKUP($B853,#REF!,3,0),IFERROR(VLOOKUP($B853,#REF!,3,0),"")))</f>
        <v/>
      </c>
      <c r="E853" s="406"/>
      <c r="F853" s="407" t="str">
        <f>IF($B853="","",IFERROR(VLOOKUP($B853,#REF!,4,0),IFERROR(VLOOKUP($B853,#REF!,6,0),"")))</f>
        <v/>
      </c>
      <c r="G853" s="407" t="str">
        <f>IF($B853="","",IFERROR(VLOOKUP($B853,#REF!,5,0),IFERROR(VLOOKUP($B853,#REF!,7,0),"")))</f>
        <v/>
      </c>
      <c r="H853" s="407" t="str">
        <f t="shared" si="202"/>
        <v/>
      </c>
      <c r="I853" s="407" t="str">
        <f t="shared" si="204"/>
        <v/>
      </c>
      <c r="J853" s="407" t="str">
        <f t="shared" si="205"/>
        <v/>
      </c>
      <c r="K853" s="407" t="str">
        <f t="shared" si="200"/>
        <v/>
      </c>
      <c r="L853" s="407"/>
      <c r="N853" s="366"/>
      <c r="O853" s="367" t="str">
        <f t="shared" si="206"/>
        <v/>
      </c>
      <c r="P853" s="366"/>
      <c r="Q853" s="395" t="str">
        <f t="shared" si="207"/>
        <v/>
      </c>
      <c r="R853" s="366"/>
      <c r="S853" s="396" t="str">
        <f t="shared" si="208"/>
        <v/>
      </c>
      <c r="T853" s="397">
        <f ca="1">SUMIF($N$8:S$9,"QUANT.",N853:S853)</f>
        <v>0</v>
      </c>
      <c r="U853" s="398">
        <f ca="1" t="shared" si="201"/>
        <v>0</v>
      </c>
      <c r="V853" s="399" t="str">
        <f ca="1" t="shared" si="203"/>
        <v/>
      </c>
      <c r="W853" s="400">
        <f ca="1" t="shared" si="209"/>
        <v>0</v>
      </c>
      <c r="X853" s="400" t="e">
        <f ca="1" t="shared" si="210"/>
        <v>#VALUE!</v>
      </c>
    </row>
    <row r="854" spans="1:24">
      <c r="A854" s="402"/>
      <c r="B854" s="403"/>
      <c r="C854" s="404" t="str">
        <f>IF($B854="","",IFERROR(VLOOKUP($B854,#REF!,2,0),IFERROR(VLOOKUP($B854,#REF!,2,0),"")))</f>
        <v/>
      </c>
      <c r="D854" s="405" t="str">
        <f>IF($B854="","",IFERROR(VLOOKUP($B854,#REF!,3,0),IFERROR(VLOOKUP($B854,#REF!,3,0),"")))</f>
        <v/>
      </c>
      <c r="E854" s="406"/>
      <c r="F854" s="407" t="str">
        <f>IF($B854="","",IFERROR(VLOOKUP($B854,#REF!,4,0),IFERROR(VLOOKUP($B854,#REF!,6,0),"")))</f>
        <v/>
      </c>
      <c r="G854" s="407" t="str">
        <f>IF($B854="","",IFERROR(VLOOKUP($B854,#REF!,5,0),IFERROR(VLOOKUP($B854,#REF!,7,0),"")))</f>
        <v/>
      </c>
      <c r="H854" s="407" t="str">
        <f t="shared" si="202"/>
        <v/>
      </c>
      <c r="I854" s="407" t="str">
        <f t="shared" si="204"/>
        <v/>
      </c>
      <c r="J854" s="407" t="str">
        <f t="shared" si="205"/>
        <v/>
      </c>
      <c r="K854" s="407" t="str">
        <f t="shared" si="200"/>
        <v/>
      </c>
      <c r="L854" s="407"/>
      <c r="N854" s="366"/>
      <c r="O854" s="367" t="str">
        <f t="shared" si="206"/>
        <v/>
      </c>
      <c r="P854" s="366"/>
      <c r="Q854" s="395" t="str">
        <f t="shared" si="207"/>
        <v/>
      </c>
      <c r="R854" s="366"/>
      <c r="S854" s="396" t="str">
        <f t="shared" si="208"/>
        <v/>
      </c>
      <c r="T854" s="397">
        <f ca="1">SUMIF($N$8:S$9,"QUANT.",N854:S854)</f>
        <v>0</v>
      </c>
      <c r="U854" s="398">
        <f ca="1" t="shared" si="201"/>
        <v>0</v>
      </c>
      <c r="V854" s="399" t="str">
        <f ca="1" t="shared" si="203"/>
        <v/>
      </c>
      <c r="W854" s="400">
        <f ca="1" t="shared" si="209"/>
        <v>0</v>
      </c>
      <c r="X854" s="400" t="e">
        <f ca="1" t="shared" si="210"/>
        <v>#VALUE!</v>
      </c>
    </row>
    <row r="855" spans="1:24">
      <c r="A855" s="402"/>
      <c r="B855" s="403"/>
      <c r="C855" s="404" t="str">
        <f>IF($B855="","",IFERROR(VLOOKUP($B855,#REF!,2,0),IFERROR(VLOOKUP($B855,#REF!,2,0),"")))</f>
        <v/>
      </c>
      <c r="D855" s="405" t="str">
        <f>IF($B855="","",IFERROR(VLOOKUP($B855,#REF!,3,0),IFERROR(VLOOKUP($B855,#REF!,3,0),"")))</f>
        <v/>
      </c>
      <c r="E855" s="406"/>
      <c r="F855" s="407" t="str">
        <f>IF($B855="","",IFERROR(VLOOKUP($B855,#REF!,4,0),IFERROR(VLOOKUP($B855,#REF!,6,0),"")))</f>
        <v/>
      </c>
      <c r="G855" s="407" t="str">
        <f>IF($B855="","",IFERROR(VLOOKUP($B855,#REF!,5,0),IFERROR(VLOOKUP($B855,#REF!,7,0),"")))</f>
        <v/>
      </c>
      <c r="H855" s="407" t="str">
        <f t="shared" si="202"/>
        <v/>
      </c>
      <c r="I855" s="407" t="str">
        <f t="shared" si="204"/>
        <v/>
      </c>
      <c r="J855" s="407" t="str">
        <f t="shared" si="205"/>
        <v/>
      </c>
      <c r="K855" s="407" t="str">
        <f t="shared" si="200"/>
        <v/>
      </c>
      <c r="L855" s="407"/>
      <c r="N855" s="366"/>
      <c r="O855" s="367" t="str">
        <f t="shared" si="206"/>
        <v/>
      </c>
      <c r="P855" s="366"/>
      <c r="Q855" s="395" t="str">
        <f t="shared" si="207"/>
        <v/>
      </c>
      <c r="R855" s="366"/>
      <c r="S855" s="396" t="str">
        <f t="shared" si="208"/>
        <v/>
      </c>
      <c r="T855" s="397">
        <f ca="1">SUMIF($N$8:S$9,"QUANT.",N855:S855)</f>
        <v>0</v>
      </c>
      <c r="U855" s="398">
        <f ca="1" t="shared" si="201"/>
        <v>0</v>
      </c>
      <c r="V855" s="399" t="str">
        <f ca="1" t="shared" si="203"/>
        <v/>
      </c>
      <c r="W855" s="400">
        <f ca="1" t="shared" si="209"/>
        <v>0</v>
      </c>
      <c r="X855" s="400" t="e">
        <f ca="1" t="shared" si="210"/>
        <v>#VALUE!</v>
      </c>
    </row>
    <row r="856" spans="1:24">
      <c r="A856" s="402"/>
      <c r="B856" s="403"/>
      <c r="C856" s="404" t="str">
        <f>IF($B856="","",IFERROR(VLOOKUP($B856,#REF!,2,0),IFERROR(VLOOKUP($B856,#REF!,2,0),"")))</f>
        <v/>
      </c>
      <c r="D856" s="405" t="str">
        <f>IF($B856="","",IFERROR(VLOOKUP($B856,#REF!,3,0),IFERROR(VLOOKUP($B856,#REF!,3,0),"")))</f>
        <v/>
      </c>
      <c r="E856" s="406"/>
      <c r="F856" s="407" t="str">
        <f>IF($B856="","",IFERROR(VLOOKUP($B856,#REF!,4,0),IFERROR(VLOOKUP($B856,#REF!,6,0),"")))</f>
        <v/>
      </c>
      <c r="G856" s="407" t="str">
        <f>IF($B856="","",IFERROR(VLOOKUP($B856,#REF!,5,0),IFERROR(VLOOKUP($B856,#REF!,7,0),"")))</f>
        <v/>
      </c>
      <c r="H856" s="407" t="str">
        <f t="shared" si="202"/>
        <v/>
      </c>
      <c r="I856" s="407" t="str">
        <f t="shared" si="204"/>
        <v/>
      </c>
      <c r="J856" s="407" t="str">
        <f t="shared" si="205"/>
        <v/>
      </c>
      <c r="K856" s="407" t="str">
        <f t="shared" ref="K856:K919" si="211">IF(E856="","",TRUNC((I856+J856),2))</f>
        <v/>
      </c>
      <c r="L856" s="407"/>
      <c r="N856" s="366"/>
      <c r="O856" s="367" t="str">
        <f t="shared" si="206"/>
        <v/>
      </c>
      <c r="P856" s="366"/>
      <c r="Q856" s="395" t="str">
        <f t="shared" si="207"/>
        <v/>
      </c>
      <c r="R856" s="366"/>
      <c r="S856" s="396" t="str">
        <f t="shared" si="208"/>
        <v/>
      </c>
      <c r="T856" s="397">
        <f ca="1">SUMIF($N$8:S$9,"QUANT.",N856:S856)</f>
        <v>0</v>
      </c>
      <c r="U856" s="398">
        <f ca="1" t="shared" si="201"/>
        <v>0</v>
      </c>
      <c r="V856" s="399" t="str">
        <f ca="1" t="shared" si="203"/>
        <v/>
      </c>
      <c r="W856" s="400">
        <f ca="1" t="shared" si="209"/>
        <v>0</v>
      </c>
      <c r="X856" s="400" t="e">
        <f ca="1" t="shared" si="210"/>
        <v>#VALUE!</v>
      </c>
    </row>
    <row r="857" spans="1:24">
      <c r="A857" s="402"/>
      <c r="B857" s="403"/>
      <c r="C857" s="404" t="str">
        <f>IF($B857="","",IFERROR(VLOOKUP($B857,#REF!,2,0),IFERROR(VLOOKUP($B857,#REF!,2,0),"")))</f>
        <v/>
      </c>
      <c r="D857" s="405" t="str">
        <f>IF($B857="","",IFERROR(VLOOKUP($B857,#REF!,3,0),IFERROR(VLOOKUP($B857,#REF!,3,0),"")))</f>
        <v/>
      </c>
      <c r="E857" s="406"/>
      <c r="F857" s="407" t="str">
        <f>IF($B857="","",IFERROR(VLOOKUP($B857,#REF!,4,0),IFERROR(VLOOKUP($B857,#REF!,6,0),"")))</f>
        <v/>
      </c>
      <c r="G857" s="407" t="str">
        <f>IF($B857="","",IFERROR(VLOOKUP($B857,#REF!,5,0),IFERROR(VLOOKUP($B857,#REF!,7,0),"")))</f>
        <v/>
      </c>
      <c r="H857" s="407" t="str">
        <f t="shared" si="202"/>
        <v/>
      </c>
      <c r="I857" s="407" t="str">
        <f t="shared" si="204"/>
        <v/>
      </c>
      <c r="J857" s="407" t="str">
        <f t="shared" si="205"/>
        <v/>
      </c>
      <c r="K857" s="407" t="str">
        <f t="shared" si="211"/>
        <v/>
      </c>
      <c r="L857" s="407"/>
      <c r="N857" s="366"/>
      <c r="O857" s="367" t="str">
        <f t="shared" si="206"/>
        <v/>
      </c>
      <c r="P857" s="366"/>
      <c r="Q857" s="395" t="str">
        <f t="shared" si="207"/>
        <v/>
      </c>
      <c r="R857" s="366"/>
      <c r="S857" s="396" t="str">
        <f t="shared" si="208"/>
        <v/>
      </c>
      <c r="T857" s="397">
        <f ca="1">SUMIF($N$8:S$9,"QUANT.",N857:S857)</f>
        <v>0</v>
      </c>
      <c r="U857" s="398">
        <f ca="1" t="shared" si="201"/>
        <v>0</v>
      </c>
      <c r="V857" s="399" t="str">
        <f ca="1" t="shared" si="203"/>
        <v/>
      </c>
      <c r="W857" s="400">
        <f ca="1" t="shared" si="209"/>
        <v>0</v>
      </c>
      <c r="X857" s="400" t="e">
        <f ca="1" t="shared" si="210"/>
        <v>#VALUE!</v>
      </c>
    </row>
    <row r="858" spans="1:24">
      <c r="A858" s="402"/>
      <c r="B858" s="403"/>
      <c r="C858" s="404" t="str">
        <f>IF($B858="","",IFERROR(VLOOKUP($B858,#REF!,2,0),IFERROR(VLOOKUP($B858,#REF!,2,0),"")))</f>
        <v/>
      </c>
      <c r="D858" s="405" t="str">
        <f>IF($B858="","",IFERROR(VLOOKUP($B858,#REF!,3,0),IFERROR(VLOOKUP($B858,#REF!,3,0),"")))</f>
        <v/>
      </c>
      <c r="E858" s="406"/>
      <c r="F858" s="407" t="str">
        <f>IF($B858="","",IFERROR(VLOOKUP($B858,#REF!,4,0),IFERROR(VLOOKUP($B858,#REF!,6,0),"")))</f>
        <v/>
      </c>
      <c r="G858" s="407" t="str">
        <f>IF($B858="","",IFERROR(VLOOKUP($B858,#REF!,5,0),IFERROR(VLOOKUP($B858,#REF!,7,0),"")))</f>
        <v/>
      </c>
      <c r="H858" s="407" t="str">
        <f t="shared" si="202"/>
        <v/>
      </c>
      <c r="I858" s="407" t="str">
        <f t="shared" si="204"/>
        <v/>
      </c>
      <c r="J858" s="407" t="str">
        <f t="shared" si="205"/>
        <v/>
      </c>
      <c r="K858" s="407" t="str">
        <f t="shared" si="211"/>
        <v/>
      </c>
      <c r="L858" s="407"/>
      <c r="N858" s="366"/>
      <c r="O858" s="367" t="str">
        <f t="shared" si="206"/>
        <v/>
      </c>
      <c r="P858" s="366"/>
      <c r="Q858" s="395" t="str">
        <f t="shared" si="207"/>
        <v/>
      </c>
      <c r="R858" s="366"/>
      <c r="S858" s="396" t="str">
        <f t="shared" si="208"/>
        <v/>
      </c>
      <c r="T858" s="397">
        <f ca="1">SUMIF($N$8:S$9,"QUANT.",N858:S858)</f>
        <v>0</v>
      </c>
      <c r="U858" s="398">
        <f ca="1" t="shared" si="201"/>
        <v>0</v>
      </c>
      <c r="V858" s="399" t="str">
        <f ca="1" t="shared" si="203"/>
        <v/>
      </c>
      <c r="W858" s="400">
        <f ca="1" t="shared" si="209"/>
        <v>0</v>
      </c>
      <c r="X858" s="400" t="e">
        <f ca="1" t="shared" si="210"/>
        <v>#VALUE!</v>
      </c>
    </row>
    <row r="859" spans="1:24">
      <c r="A859" s="402"/>
      <c r="B859" s="403"/>
      <c r="C859" s="404" t="str">
        <f>IF($B859="","",IFERROR(VLOOKUP($B859,#REF!,2,0),IFERROR(VLOOKUP($B859,#REF!,2,0),"")))</f>
        <v/>
      </c>
      <c r="D859" s="405" t="str">
        <f>IF($B859="","",IFERROR(VLOOKUP($B859,#REF!,3,0),IFERROR(VLOOKUP($B859,#REF!,3,0),"")))</f>
        <v/>
      </c>
      <c r="E859" s="406"/>
      <c r="F859" s="407" t="str">
        <f>IF($B859="","",IFERROR(VLOOKUP($B859,#REF!,4,0),IFERROR(VLOOKUP($B859,#REF!,6,0),"")))</f>
        <v/>
      </c>
      <c r="G859" s="407" t="str">
        <f>IF($B859="","",IFERROR(VLOOKUP($B859,#REF!,5,0),IFERROR(VLOOKUP($B859,#REF!,7,0),"")))</f>
        <v/>
      </c>
      <c r="H859" s="407" t="str">
        <f t="shared" si="202"/>
        <v/>
      </c>
      <c r="I859" s="407" t="str">
        <f t="shared" si="204"/>
        <v/>
      </c>
      <c r="J859" s="407" t="str">
        <f t="shared" si="205"/>
        <v/>
      </c>
      <c r="K859" s="407" t="str">
        <f t="shared" si="211"/>
        <v/>
      </c>
      <c r="L859" s="407"/>
      <c r="N859" s="366"/>
      <c r="O859" s="367" t="str">
        <f t="shared" si="206"/>
        <v/>
      </c>
      <c r="P859" s="366"/>
      <c r="Q859" s="395" t="str">
        <f t="shared" si="207"/>
        <v/>
      </c>
      <c r="R859" s="366"/>
      <c r="S859" s="396" t="str">
        <f t="shared" si="208"/>
        <v/>
      </c>
      <c r="T859" s="397">
        <f ca="1">SUMIF($N$8:S$9,"QUANT.",N859:S859)</f>
        <v>0</v>
      </c>
      <c r="U859" s="398">
        <f ca="1" t="shared" ref="U859:U922" si="212">SUMIF($N$8:$S$9,"CUSTO",N859:S859)</f>
        <v>0</v>
      </c>
      <c r="V859" s="399" t="str">
        <f ca="1" t="shared" si="203"/>
        <v/>
      </c>
      <c r="W859" s="400">
        <f ca="1" t="shared" si="209"/>
        <v>0</v>
      </c>
      <c r="X859" s="400" t="e">
        <f ca="1" t="shared" si="210"/>
        <v>#VALUE!</v>
      </c>
    </row>
    <row r="860" spans="1:24">
      <c r="A860" s="402"/>
      <c r="B860" s="403"/>
      <c r="C860" s="404" t="str">
        <f>IF($B860="","",IFERROR(VLOOKUP($B860,#REF!,2,0),IFERROR(VLOOKUP($B860,#REF!,2,0),"")))</f>
        <v/>
      </c>
      <c r="D860" s="405" t="str">
        <f>IF($B860="","",IFERROR(VLOOKUP($B860,#REF!,3,0),IFERROR(VLOOKUP($B860,#REF!,3,0),"")))</f>
        <v/>
      </c>
      <c r="E860" s="406"/>
      <c r="F860" s="407" t="str">
        <f>IF($B860="","",IFERROR(VLOOKUP($B860,#REF!,4,0),IFERROR(VLOOKUP($B860,#REF!,6,0),"")))</f>
        <v/>
      </c>
      <c r="G860" s="407" t="str">
        <f>IF($B860="","",IFERROR(VLOOKUP($B860,#REF!,5,0),IFERROR(VLOOKUP($B860,#REF!,7,0),"")))</f>
        <v/>
      </c>
      <c r="H860" s="407" t="str">
        <f t="shared" ref="H860:H923" si="213">IF(E860="","",F860+G860)</f>
        <v/>
      </c>
      <c r="I860" s="407" t="str">
        <f t="shared" si="204"/>
        <v/>
      </c>
      <c r="J860" s="407" t="str">
        <f t="shared" si="205"/>
        <v/>
      </c>
      <c r="K860" s="407" t="str">
        <f t="shared" si="211"/>
        <v/>
      </c>
      <c r="L860" s="407"/>
      <c r="N860" s="366"/>
      <c r="O860" s="367" t="str">
        <f t="shared" si="206"/>
        <v/>
      </c>
      <c r="P860" s="366"/>
      <c r="Q860" s="395" t="str">
        <f t="shared" si="207"/>
        <v/>
      </c>
      <c r="R860" s="366"/>
      <c r="S860" s="396" t="str">
        <f t="shared" si="208"/>
        <v/>
      </c>
      <c r="T860" s="397">
        <f ca="1">SUMIF($N$8:S$9,"QUANT.",N860:S860)</f>
        <v>0</v>
      </c>
      <c r="U860" s="398">
        <f ca="1" t="shared" si="212"/>
        <v>0</v>
      </c>
      <c r="V860" s="399" t="str">
        <f ca="1" t="shared" ref="V860:V923" si="214">IF(B860&lt;&gt;"",IF(U860=0,"MEDIR",IF(K860-U860=0,"OK",IF(K860-U860&gt;0,"MEDIR","ALERTA!"))),"")</f>
        <v/>
      </c>
      <c r="W860" s="400">
        <f ca="1" t="shared" si="209"/>
        <v>0</v>
      </c>
      <c r="X860" s="400" t="e">
        <f ca="1" t="shared" si="210"/>
        <v>#VALUE!</v>
      </c>
    </row>
    <row r="861" spans="1:24">
      <c r="A861" s="402"/>
      <c r="B861" s="403"/>
      <c r="C861" s="404" t="str">
        <f>IF($B861="","",IFERROR(VLOOKUP($B861,#REF!,2,0),IFERROR(VLOOKUP($B861,#REF!,2,0),"")))</f>
        <v/>
      </c>
      <c r="D861" s="405" t="str">
        <f>IF($B861="","",IFERROR(VLOOKUP($B861,#REF!,3,0),IFERROR(VLOOKUP($B861,#REF!,3,0),"")))</f>
        <v/>
      </c>
      <c r="E861" s="406"/>
      <c r="F861" s="407" t="str">
        <f>IF($B861="","",IFERROR(VLOOKUP($B861,#REF!,4,0),IFERROR(VLOOKUP($B861,#REF!,6,0),"")))</f>
        <v/>
      </c>
      <c r="G861" s="407" t="str">
        <f>IF($B861="","",IFERROR(VLOOKUP($B861,#REF!,5,0),IFERROR(VLOOKUP($B861,#REF!,7,0),"")))</f>
        <v/>
      </c>
      <c r="H861" s="407" t="str">
        <f t="shared" si="213"/>
        <v/>
      </c>
      <c r="I861" s="407" t="str">
        <f t="shared" ref="I861:I924" si="215">IF(E861="","",TRUNC((E861*F861),2))</f>
        <v/>
      </c>
      <c r="J861" s="407" t="str">
        <f t="shared" ref="J861:J924" si="216">IF(E861="","",TRUNC((E861*G861),2))</f>
        <v/>
      </c>
      <c r="K861" s="407" t="str">
        <f t="shared" si="211"/>
        <v/>
      </c>
      <c r="L861" s="407"/>
      <c r="N861" s="366"/>
      <c r="O861" s="367" t="str">
        <f t="shared" ref="O861:O924" si="217">IF(OR(N861="",$K861=""),"",(N861/$E861)*$K861)</f>
        <v/>
      </c>
      <c r="P861" s="366"/>
      <c r="Q861" s="395" t="str">
        <f t="shared" ref="Q861:Q924" si="218">IF(OR(P861="",$K861=""),"",(P861/$E861)*$K861)</f>
        <v/>
      </c>
      <c r="R861" s="366"/>
      <c r="S861" s="396" t="str">
        <f t="shared" ref="S861:S924" si="219">IF(OR(R861="",$K861=""),"",(R861/$E861)*$K861)</f>
        <v/>
      </c>
      <c r="T861" s="397">
        <f ca="1">SUMIF($N$8:S$9,"QUANT.",N861:S861)</f>
        <v>0</v>
      </c>
      <c r="U861" s="398">
        <f ca="1" t="shared" si="212"/>
        <v>0</v>
      </c>
      <c r="V861" s="399" t="str">
        <f ca="1" t="shared" si="214"/>
        <v/>
      </c>
      <c r="W861" s="400">
        <f ca="1" t="shared" ref="W861:W924" si="220">IF(T861="",0,E861-T861)</f>
        <v>0</v>
      </c>
      <c r="X861" s="400" t="e">
        <f ca="1" t="shared" ref="X861:X924" si="221">IF(U861="",0,K861-U861)</f>
        <v>#VALUE!</v>
      </c>
    </row>
    <row r="862" spans="1:24">
      <c r="A862" s="402"/>
      <c r="B862" s="403"/>
      <c r="C862" s="404" t="str">
        <f>IF($B862="","",IFERROR(VLOOKUP($B862,#REF!,2,0),IFERROR(VLOOKUP($B862,#REF!,2,0),"")))</f>
        <v/>
      </c>
      <c r="D862" s="405" t="str">
        <f>IF($B862="","",IFERROR(VLOOKUP($B862,#REF!,3,0),IFERROR(VLOOKUP($B862,#REF!,3,0),"")))</f>
        <v/>
      </c>
      <c r="E862" s="406"/>
      <c r="F862" s="407" t="str">
        <f>IF($B862="","",IFERROR(VLOOKUP($B862,#REF!,4,0),IFERROR(VLOOKUP($B862,#REF!,6,0),"")))</f>
        <v/>
      </c>
      <c r="G862" s="407" t="str">
        <f>IF($B862="","",IFERROR(VLOOKUP($B862,#REF!,5,0),IFERROR(VLOOKUP($B862,#REF!,7,0),"")))</f>
        <v/>
      </c>
      <c r="H862" s="407" t="str">
        <f t="shared" si="213"/>
        <v/>
      </c>
      <c r="I862" s="407" t="str">
        <f t="shared" si="215"/>
        <v/>
      </c>
      <c r="J862" s="407" t="str">
        <f t="shared" si="216"/>
        <v/>
      </c>
      <c r="K862" s="407" t="str">
        <f t="shared" si="211"/>
        <v/>
      </c>
      <c r="L862" s="407"/>
      <c r="N862" s="366"/>
      <c r="O862" s="367" t="str">
        <f t="shared" si="217"/>
        <v/>
      </c>
      <c r="P862" s="366"/>
      <c r="Q862" s="395" t="str">
        <f t="shared" si="218"/>
        <v/>
      </c>
      <c r="R862" s="366"/>
      <c r="S862" s="396" t="str">
        <f t="shared" si="219"/>
        <v/>
      </c>
      <c r="T862" s="397">
        <f ca="1">SUMIF($N$8:S$9,"QUANT.",N862:S862)</f>
        <v>0</v>
      </c>
      <c r="U862" s="398">
        <f ca="1" t="shared" si="212"/>
        <v>0</v>
      </c>
      <c r="V862" s="399" t="str">
        <f ca="1" t="shared" si="214"/>
        <v/>
      </c>
      <c r="W862" s="400">
        <f ca="1" t="shared" si="220"/>
        <v>0</v>
      </c>
      <c r="X862" s="400" t="e">
        <f ca="1" t="shared" si="221"/>
        <v>#VALUE!</v>
      </c>
    </row>
    <row r="863" spans="1:24">
      <c r="A863" s="402"/>
      <c r="B863" s="403"/>
      <c r="C863" s="404" t="str">
        <f>IF($B863="","",IFERROR(VLOOKUP($B863,#REF!,2,0),IFERROR(VLOOKUP($B863,#REF!,2,0),"")))</f>
        <v/>
      </c>
      <c r="D863" s="405" t="str">
        <f>IF($B863="","",IFERROR(VLOOKUP($B863,#REF!,3,0),IFERROR(VLOOKUP($B863,#REF!,3,0),"")))</f>
        <v/>
      </c>
      <c r="E863" s="406"/>
      <c r="F863" s="407" t="str">
        <f>IF($B863="","",IFERROR(VLOOKUP($B863,#REF!,4,0),IFERROR(VLOOKUP($B863,#REF!,6,0),"")))</f>
        <v/>
      </c>
      <c r="G863" s="407" t="str">
        <f>IF($B863="","",IFERROR(VLOOKUP($B863,#REF!,5,0),IFERROR(VLOOKUP($B863,#REF!,7,0),"")))</f>
        <v/>
      </c>
      <c r="H863" s="407" t="str">
        <f t="shared" si="213"/>
        <v/>
      </c>
      <c r="I863" s="407" t="str">
        <f t="shared" si="215"/>
        <v/>
      </c>
      <c r="J863" s="407" t="str">
        <f t="shared" si="216"/>
        <v/>
      </c>
      <c r="K863" s="407" t="str">
        <f t="shared" si="211"/>
        <v/>
      </c>
      <c r="L863" s="407"/>
      <c r="N863" s="366"/>
      <c r="O863" s="367" t="str">
        <f t="shared" si="217"/>
        <v/>
      </c>
      <c r="P863" s="366"/>
      <c r="Q863" s="395" t="str">
        <f t="shared" si="218"/>
        <v/>
      </c>
      <c r="R863" s="366"/>
      <c r="S863" s="396" t="str">
        <f t="shared" si="219"/>
        <v/>
      </c>
      <c r="T863" s="397">
        <f ca="1">SUMIF($N$8:S$9,"QUANT.",N863:S863)</f>
        <v>0</v>
      </c>
      <c r="U863" s="398">
        <f ca="1" t="shared" si="212"/>
        <v>0</v>
      </c>
      <c r="V863" s="399" t="str">
        <f ca="1" t="shared" si="214"/>
        <v/>
      </c>
      <c r="W863" s="400">
        <f ca="1" t="shared" si="220"/>
        <v>0</v>
      </c>
      <c r="X863" s="400" t="e">
        <f ca="1" t="shared" si="221"/>
        <v>#VALUE!</v>
      </c>
    </row>
    <row r="864" spans="1:24">
      <c r="A864" s="402"/>
      <c r="B864" s="403"/>
      <c r="C864" s="404" t="str">
        <f>IF($B864="","",IFERROR(VLOOKUP($B864,#REF!,2,0),IFERROR(VLOOKUP($B864,#REF!,2,0),"")))</f>
        <v/>
      </c>
      <c r="D864" s="405" t="str">
        <f>IF($B864="","",IFERROR(VLOOKUP($B864,#REF!,3,0),IFERROR(VLOOKUP($B864,#REF!,3,0),"")))</f>
        <v/>
      </c>
      <c r="E864" s="406"/>
      <c r="F864" s="407" t="str">
        <f>IF($B864="","",IFERROR(VLOOKUP($B864,#REF!,4,0),IFERROR(VLOOKUP($B864,#REF!,6,0),"")))</f>
        <v/>
      </c>
      <c r="G864" s="407" t="str">
        <f>IF($B864="","",IFERROR(VLOOKUP($B864,#REF!,5,0),IFERROR(VLOOKUP($B864,#REF!,7,0),"")))</f>
        <v/>
      </c>
      <c r="H864" s="407" t="str">
        <f t="shared" si="213"/>
        <v/>
      </c>
      <c r="I864" s="407" t="str">
        <f t="shared" si="215"/>
        <v/>
      </c>
      <c r="J864" s="407" t="str">
        <f t="shared" si="216"/>
        <v/>
      </c>
      <c r="K864" s="407" t="str">
        <f t="shared" si="211"/>
        <v/>
      </c>
      <c r="L864" s="407"/>
      <c r="N864" s="366"/>
      <c r="O864" s="367" t="str">
        <f t="shared" si="217"/>
        <v/>
      </c>
      <c r="P864" s="366"/>
      <c r="Q864" s="395" t="str">
        <f t="shared" si="218"/>
        <v/>
      </c>
      <c r="R864" s="366"/>
      <c r="S864" s="396" t="str">
        <f t="shared" si="219"/>
        <v/>
      </c>
      <c r="T864" s="397">
        <f ca="1">SUMIF($N$8:S$9,"QUANT.",N864:S864)</f>
        <v>0</v>
      </c>
      <c r="U864" s="398">
        <f ca="1" t="shared" si="212"/>
        <v>0</v>
      </c>
      <c r="V864" s="399" t="str">
        <f ca="1" t="shared" si="214"/>
        <v/>
      </c>
      <c r="W864" s="400">
        <f ca="1" t="shared" si="220"/>
        <v>0</v>
      </c>
      <c r="X864" s="400" t="e">
        <f ca="1" t="shared" si="221"/>
        <v>#VALUE!</v>
      </c>
    </row>
    <row r="865" spans="1:24">
      <c r="A865" s="402"/>
      <c r="B865" s="403"/>
      <c r="C865" s="404" t="str">
        <f>IF($B865="","",IFERROR(VLOOKUP($B865,#REF!,2,0),IFERROR(VLOOKUP($B865,#REF!,2,0),"")))</f>
        <v/>
      </c>
      <c r="D865" s="405" t="str">
        <f>IF($B865="","",IFERROR(VLOOKUP($B865,#REF!,3,0),IFERROR(VLOOKUP($B865,#REF!,3,0),"")))</f>
        <v/>
      </c>
      <c r="E865" s="406"/>
      <c r="F865" s="407" t="str">
        <f>IF($B865="","",IFERROR(VLOOKUP($B865,#REF!,4,0),IFERROR(VLOOKUP($B865,#REF!,6,0),"")))</f>
        <v/>
      </c>
      <c r="G865" s="407" t="str">
        <f>IF($B865="","",IFERROR(VLOOKUP($B865,#REF!,5,0),IFERROR(VLOOKUP($B865,#REF!,7,0),"")))</f>
        <v/>
      </c>
      <c r="H865" s="407" t="str">
        <f t="shared" si="213"/>
        <v/>
      </c>
      <c r="I865" s="407" t="str">
        <f t="shared" si="215"/>
        <v/>
      </c>
      <c r="J865" s="407" t="str">
        <f t="shared" si="216"/>
        <v/>
      </c>
      <c r="K865" s="407" t="str">
        <f t="shared" si="211"/>
        <v/>
      </c>
      <c r="L865" s="407"/>
      <c r="N865" s="366"/>
      <c r="O865" s="367" t="str">
        <f t="shared" si="217"/>
        <v/>
      </c>
      <c r="P865" s="366"/>
      <c r="Q865" s="395" t="str">
        <f t="shared" si="218"/>
        <v/>
      </c>
      <c r="R865" s="366"/>
      <c r="S865" s="396" t="str">
        <f t="shared" si="219"/>
        <v/>
      </c>
      <c r="T865" s="397">
        <f ca="1">SUMIF($N$8:S$9,"QUANT.",N865:S865)</f>
        <v>0</v>
      </c>
      <c r="U865" s="398">
        <f ca="1" t="shared" si="212"/>
        <v>0</v>
      </c>
      <c r="V865" s="399" t="str">
        <f ca="1" t="shared" si="214"/>
        <v/>
      </c>
      <c r="W865" s="400">
        <f ca="1" t="shared" si="220"/>
        <v>0</v>
      </c>
      <c r="X865" s="400" t="e">
        <f ca="1" t="shared" si="221"/>
        <v>#VALUE!</v>
      </c>
    </row>
    <row r="866" spans="1:24">
      <c r="A866" s="402"/>
      <c r="B866" s="403"/>
      <c r="C866" s="404" t="str">
        <f>IF($B866="","",IFERROR(VLOOKUP($B866,#REF!,2,0),IFERROR(VLOOKUP($B866,#REF!,2,0),"")))</f>
        <v/>
      </c>
      <c r="D866" s="405" t="str">
        <f>IF($B866="","",IFERROR(VLOOKUP($B866,#REF!,3,0),IFERROR(VLOOKUP($B866,#REF!,3,0),"")))</f>
        <v/>
      </c>
      <c r="E866" s="406"/>
      <c r="F866" s="407" t="str">
        <f>IF($B866="","",IFERROR(VLOOKUP($B866,#REF!,4,0),IFERROR(VLOOKUP($B866,#REF!,6,0),"")))</f>
        <v/>
      </c>
      <c r="G866" s="407" t="str">
        <f>IF($B866="","",IFERROR(VLOOKUP($B866,#REF!,5,0),IFERROR(VLOOKUP($B866,#REF!,7,0),"")))</f>
        <v/>
      </c>
      <c r="H866" s="407" t="str">
        <f t="shared" si="213"/>
        <v/>
      </c>
      <c r="I866" s="407" t="str">
        <f t="shared" si="215"/>
        <v/>
      </c>
      <c r="J866" s="407" t="str">
        <f t="shared" si="216"/>
        <v/>
      </c>
      <c r="K866" s="407" t="str">
        <f t="shared" si="211"/>
        <v/>
      </c>
      <c r="L866" s="407"/>
      <c r="N866" s="366"/>
      <c r="O866" s="367" t="str">
        <f t="shared" si="217"/>
        <v/>
      </c>
      <c r="P866" s="366"/>
      <c r="Q866" s="395" t="str">
        <f t="shared" si="218"/>
        <v/>
      </c>
      <c r="R866" s="366"/>
      <c r="S866" s="396" t="str">
        <f t="shared" si="219"/>
        <v/>
      </c>
      <c r="T866" s="397">
        <f ca="1">SUMIF($N$8:S$9,"QUANT.",N866:S866)</f>
        <v>0</v>
      </c>
      <c r="U866" s="398">
        <f ca="1" t="shared" si="212"/>
        <v>0</v>
      </c>
      <c r="V866" s="399" t="str">
        <f ca="1" t="shared" si="214"/>
        <v/>
      </c>
      <c r="W866" s="400">
        <f ca="1" t="shared" si="220"/>
        <v>0</v>
      </c>
      <c r="X866" s="400" t="e">
        <f ca="1" t="shared" si="221"/>
        <v>#VALUE!</v>
      </c>
    </row>
    <row r="867" spans="1:24">
      <c r="A867" s="402"/>
      <c r="B867" s="403"/>
      <c r="C867" s="404" t="str">
        <f>IF($B867="","",IFERROR(VLOOKUP($B867,#REF!,2,0),IFERROR(VLOOKUP($B867,#REF!,2,0),"")))</f>
        <v/>
      </c>
      <c r="D867" s="405" t="str">
        <f>IF($B867="","",IFERROR(VLOOKUP($B867,#REF!,3,0),IFERROR(VLOOKUP($B867,#REF!,3,0),"")))</f>
        <v/>
      </c>
      <c r="E867" s="406"/>
      <c r="F867" s="407" t="str">
        <f>IF($B867="","",IFERROR(VLOOKUP($B867,#REF!,4,0),IFERROR(VLOOKUP($B867,#REF!,6,0),"")))</f>
        <v/>
      </c>
      <c r="G867" s="407" t="str">
        <f>IF($B867="","",IFERROR(VLOOKUP($B867,#REF!,5,0),IFERROR(VLOOKUP($B867,#REF!,7,0),"")))</f>
        <v/>
      </c>
      <c r="H867" s="407" t="str">
        <f t="shared" si="213"/>
        <v/>
      </c>
      <c r="I867" s="407" t="str">
        <f t="shared" si="215"/>
        <v/>
      </c>
      <c r="J867" s="407" t="str">
        <f t="shared" si="216"/>
        <v/>
      </c>
      <c r="K867" s="407" t="str">
        <f t="shared" si="211"/>
        <v/>
      </c>
      <c r="L867" s="407"/>
      <c r="N867" s="366"/>
      <c r="O867" s="367" t="str">
        <f t="shared" si="217"/>
        <v/>
      </c>
      <c r="P867" s="366"/>
      <c r="Q867" s="395" t="str">
        <f t="shared" si="218"/>
        <v/>
      </c>
      <c r="R867" s="366"/>
      <c r="S867" s="396" t="str">
        <f t="shared" si="219"/>
        <v/>
      </c>
      <c r="T867" s="397">
        <f ca="1">SUMIF($N$8:S$9,"QUANT.",N867:S867)</f>
        <v>0</v>
      </c>
      <c r="U867" s="398">
        <f ca="1" t="shared" si="212"/>
        <v>0</v>
      </c>
      <c r="V867" s="399" t="str">
        <f ca="1" t="shared" si="214"/>
        <v/>
      </c>
      <c r="W867" s="400">
        <f ca="1" t="shared" si="220"/>
        <v>0</v>
      </c>
      <c r="X867" s="400" t="e">
        <f ca="1" t="shared" si="221"/>
        <v>#VALUE!</v>
      </c>
    </row>
    <row r="868" spans="1:24">
      <c r="A868" s="402"/>
      <c r="B868" s="403"/>
      <c r="C868" s="404" t="str">
        <f>IF($B868="","",IFERROR(VLOOKUP($B868,#REF!,2,0),IFERROR(VLOOKUP($B868,#REF!,2,0),"")))</f>
        <v/>
      </c>
      <c r="D868" s="405" t="str">
        <f>IF($B868="","",IFERROR(VLOOKUP($B868,#REF!,3,0),IFERROR(VLOOKUP($B868,#REF!,3,0),"")))</f>
        <v/>
      </c>
      <c r="E868" s="406"/>
      <c r="F868" s="407" t="str">
        <f>IF($B868="","",IFERROR(VLOOKUP($B868,#REF!,4,0),IFERROR(VLOOKUP($B868,#REF!,6,0),"")))</f>
        <v/>
      </c>
      <c r="G868" s="407" t="str">
        <f>IF($B868="","",IFERROR(VLOOKUP($B868,#REF!,5,0),IFERROR(VLOOKUP($B868,#REF!,7,0),"")))</f>
        <v/>
      </c>
      <c r="H868" s="407" t="str">
        <f t="shared" si="213"/>
        <v/>
      </c>
      <c r="I868" s="407" t="str">
        <f t="shared" si="215"/>
        <v/>
      </c>
      <c r="J868" s="407" t="str">
        <f t="shared" si="216"/>
        <v/>
      </c>
      <c r="K868" s="407" t="str">
        <f t="shared" si="211"/>
        <v/>
      </c>
      <c r="L868" s="407"/>
      <c r="N868" s="366"/>
      <c r="O868" s="367" t="str">
        <f t="shared" si="217"/>
        <v/>
      </c>
      <c r="P868" s="366"/>
      <c r="Q868" s="395" t="str">
        <f t="shared" si="218"/>
        <v/>
      </c>
      <c r="R868" s="366"/>
      <c r="S868" s="396" t="str">
        <f t="shared" si="219"/>
        <v/>
      </c>
      <c r="T868" s="397">
        <f ca="1">SUMIF($N$8:S$9,"QUANT.",N868:S868)</f>
        <v>0</v>
      </c>
      <c r="U868" s="398">
        <f ca="1" t="shared" si="212"/>
        <v>0</v>
      </c>
      <c r="V868" s="399" t="str">
        <f ca="1" t="shared" si="214"/>
        <v/>
      </c>
      <c r="W868" s="400">
        <f ca="1" t="shared" si="220"/>
        <v>0</v>
      </c>
      <c r="X868" s="400" t="e">
        <f ca="1" t="shared" si="221"/>
        <v>#VALUE!</v>
      </c>
    </row>
    <row r="869" spans="1:24">
      <c r="A869" s="402"/>
      <c r="B869" s="403"/>
      <c r="C869" s="404" t="str">
        <f>IF($B869="","",IFERROR(VLOOKUP($B869,#REF!,2,0),IFERROR(VLOOKUP($B869,#REF!,2,0),"")))</f>
        <v/>
      </c>
      <c r="D869" s="405" t="str">
        <f>IF($B869="","",IFERROR(VLOOKUP($B869,#REF!,3,0),IFERROR(VLOOKUP($B869,#REF!,3,0),"")))</f>
        <v/>
      </c>
      <c r="E869" s="406"/>
      <c r="F869" s="407" t="str">
        <f>IF($B869="","",IFERROR(VLOOKUP($B869,#REF!,4,0),IFERROR(VLOOKUP($B869,#REF!,6,0),"")))</f>
        <v/>
      </c>
      <c r="G869" s="407" t="str">
        <f>IF($B869="","",IFERROR(VLOOKUP($B869,#REF!,5,0),IFERROR(VLOOKUP($B869,#REF!,7,0),"")))</f>
        <v/>
      </c>
      <c r="H869" s="407" t="str">
        <f t="shared" si="213"/>
        <v/>
      </c>
      <c r="I869" s="407" t="str">
        <f t="shared" si="215"/>
        <v/>
      </c>
      <c r="J869" s="407" t="str">
        <f t="shared" si="216"/>
        <v/>
      </c>
      <c r="K869" s="407" t="str">
        <f t="shared" si="211"/>
        <v/>
      </c>
      <c r="L869" s="407"/>
      <c r="N869" s="366"/>
      <c r="O869" s="367" t="str">
        <f t="shared" si="217"/>
        <v/>
      </c>
      <c r="P869" s="366"/>
      <c r="Q869" s="395" t="str">
        <f t="shared" si="218"/>
        <v/>
      </c>
      <c r="R869" s="366"/>
      <c r="S869" s="396" t="str">
        <f t="shared" si="219"/>
        <v/>
      </c>
      <c r="T869" s="397">
        <f ca="1">SUMIF($N$8:S$9,"QUANT.",N869:S869)</f>
        <v>0</v>
      </c>
      <c r="U869" s="398">
        <f ca="1" t="shared" si="212"/>
        <v>0</v>
      </c>
      <c r="V869" s="399" t="str">
        <f ca="1" t="shared" si="214"/>
        <v/>
      </c>
      <c r="W869" s="400">
        <f ca="1" t="shared" si="220"/>
        <v>0</v>
      </c>
      <c r="X869" s="400" t="e">
        <f ca="1" t="shared" si="221"/>
        <v>#VALUE!</v>
      </c>
    </row>
    <row r="870" spans="1:24">
      <c r="A870" s="402"/>
      <c r="B870" s="403"/>
      <c r="C870" s="404" t="str">
        <f>IF($B870="","",IFERROR(VLOOKUP($B870,#REF!,2,0),IFERROR(VLOOKUP($B870,#REF!,2,0),"")))</f>
        <v/>
      </c>
      <c r="D870" s="405" t="str">
        <f>IF($B870="","",IFERROR(VLOOKUP($B870,#REF!,3,0),IFERROR(VLOOKUP($B870,#REF!,3,0),"")))</f>
        <v/>
      </c>
      <c r="E870" s="406"/>
      <c r="F870" s="407" t="str">
        <f>IF($B870="","",IFERROR(VLOOKUP($B870,#REF!,4,0),IFERROR(VLOOKUP($B870,#REF!,6,0),"")))</f>
        <v/>
      </c>
      <c r="G870" s="407" t="str">
        <f>IF($B870="","",IFERROR(VLOOKUP($B870,#REF!,5,0),IFERROR(VLOOKUP($B870,#REF!,7,0),"")))</f>
        <v/>
      </c>
      <c r="H870" s="407" t="str">
        <f t="shared" si="213"/>
        <v/>
      </c>
      <c r="I870" s="407" t="str">
        <f t="shared" si="215"/>
        <v/>
      </c>
      <c r="J870" s="407" t="str">
        <f t="shared" si="216"/>
        <v/>
      </c>
      <c r="K870" s="407" t="str">
        <f t="shared" si="211"/>
        <v/>
      </c>
      <c r="L870" s="407"/>
      <c r="N870" s="366"/>
      <c r="O870" s="367" t="str">
        <f t="shared" si="217"/>
        <v/>
      </c>
      <c r="P870" s="366"/>
      <c r="Q870" s="395" t="str">
        <f t="shared" si="218"/>
        <v/>
      </c>
      <c r="R870" s="366"/>
      <c r="S870" s="396" t="str">
        <f t="shared" si="219"/>
        <v/>
      </c>
      <c r="T870" s="397">
        <f ca="1">SUMIF($N$8:S$9,"QUANT.",N870:S870)</f>
        <v>0</v>
      </c>
      <c r="U870" s="398">
        <f ca="1" t="shared" si="212"/>
        <v>0</v>
      </c>
      <c r="V870" s="399" t="str">
        <f ca="1" t="shared" si="214"/>
        <v/>
      </c>
      <c r="W870" s="400">
        <f ca="1" t="shared" si="220"/>
        <v>0</v>
      </c>
      <c r="X870" s="400" t="e">
        <f ca="1" t="shared" si="221"/>
        <v>#VALUE!</v>
      </c>
    </row>
    <row r="871" spans="1:24">
      <c r="A871" s="402"/>
      <c r="B871" s="403"/>
      <c r="C871" s="404" t="str">
        <f>IF($B871="","",IFERROR(VLOOKUP($B871,#REF!,2,0),IFERROR(VLOOKUP($B871,#REF!,2,0),"")))</f>
        <v/>
      </c>
      <c r="D871" s="405" t="str">
        <f>IF($B871="","",IFERROR(VLOOKUP($B871,#REF!,3,0),IFERROR(VLOOKUP($B871,#REF!,3,0),"")))</f>
        <v/>
      </c>
      <c r="E871" s="406"/>
      <c r="F871" s="407" t="str">
        <f>IF($B871="","",IFERROR(VLOOKUP($B871,#REF!,4,0),IFERROR(VLOOKUP($B871,#REF!,6,0),"")))</f>
        <v/>
      </c>
      <c r="G871" s="407" t="str">
        <f>IF($B871="","",IFERROR(VLOOKUP($B871,#REF!,5,0),IFERROR(VLOOKUP($B871,#REF!,7,0),"")))</f>
        <v/>
      </c>
      <c r="H871" s="407" t="str">
        <f t="shared" si="213"/>
        <v/>
      </c>
      <c r="I871" s="407" t="str">
        <f t="shared" si="215"/>
        <v/>
      </c>
      <c r="J871" s="407" t="str">
        <f t="shared" si="216"/>
        <v/>
      </c>
      <c r="K871" s="407" t="str">
        <f t="shared" si="211"/>
        <v/>
      </c>
      <c r="L871" s="407"/>
      <c r="N871" s="366"/>
      <c r="O871" s="367" t="str">
        <f t="shared" si="217"/>
        <v/>
      </c>
      <c r="P871" s="366"/>
      <c r="Q871" s="395" t="str">
        <f t="shared" si="218"/>
        <v/>
      </c>
      <c r="R871" s="366"/>
      <c r="S871" s="396" t="str">
        <f t="shared" si="219"/>
        <v/>
      </c>
      <c r="T871" s="397">
        <f ca="1">SUMIF($N$8:S$9,"QUANT.",N871:S871)</f>
        <v>0</v>
      </c>
      <c r="U871" s="398">
        <f ca="1" t="shared" si="212"/>
        <v>0</v>
      </c>
      <c r="V871" s="399" t="str">
        <f ca="1" t="shared" si="214"/>
        <v/>
      </c>
      <c r="W871" s="400">
        <f ca="1" t="shared" si="220"/>
        <v>0</v>
      </c>
      <c r="X871" s="400" t="e">
        <f ca="1" t="shared" si="221"/>
        <v>#VALUE!</v>
      </c>
    </row>
    <row r="872" spans="1:24">
      <c r="A872" s="402"/>
      <c r="B872" s="403"/>
      <c r="C872" s="404" t="str">
        <f>IF($B872="","",IFERROR(VLOOKUP($B872,#REF!,2,0),IFERROR(VLOOKUP($B872,#REF!,2,0),"")))</f>
        <v/>
      </c>
      <c r="D872" s="405" t="str">
        <f>IF($B872="","",IFERROR(VLOOKUP($B872,#REF!,3,0),IFERROR(VLOOKUP($B872,#REF!,3,0),"")))</f>
        <v/>
      </c>
      <c r="E872" s="406"/>
      <c r="F872" s="407" t="str">
        <f>IF($B872="","",IFERROR(VLOOKUP($B872,#REF!,4,0),IFERROR(VLOOKUP($B872,#REF!,6,0),"")))</f>
        <v/>
      </c>
      <c r="G872" s="407" t="str">
        <f>IF($B872="","",IFERROR(VLOOKUP($B872,#REF!,5,0),IFERROR(VLOOKUP($B872,#REF!,7,0),"")))</f>
        <v/>
      </c>
      <c r="H872" s="407" t="str">
        <f t="shared" si="213"/>
        <v/>
      </c>
      <c r="I872" s="407" t="str">
        <f t="shared" si="215"/>
        <v/>
      </c>
      <c r="J872" s="407" t="str">
        <f t="shared" si="216"/>
        <v/>
      </c>
      <c r="K872" s="407" t="str">
        <f t="shared" si="211"/>
        <v/>
      </c>
      <c r="L872" s="407"/>
      <c r="N872" s="366"/>
      <c r="O872" s="367" t="str">
        <f t="shared" si="217"/>
        <v/>
      </c>
      <c r="P872" s="366"/>
      <c r="Q872" s="395" t="str">
        <f t="shared" si="218"/>
        <v/>
      </c>
      <c r="R872" s="366"/>
      <c r="S872" s="396" t="str">
        <f t="shared" si="219"/>
        <v/>
      </c>
      <c r="T872" s="397">
        <f ca="1">SUMIF($N$8:S$9,"QUANT.",N872:S872)</f>
        <v>0</v>
      </c>
      <c r="U872" s="398">
        <f ca="1" t="shared" si="212"/>
        <v>0</v>
      </c>
      <c r="V872" s="399" t="str">
        <f ca="1" t="shared" si="214"/>
        <v/>
      </c>
      <c r="W872" s="400">
        <f ca="1" t="shared" si="220"/>
        <v>0</v>
      </c>
      <c r="X872" s="400" t="e">
        <f ca="1" t="shared" si="221"/>
        <v>#VALUE!</v>
      </c>
    </row>
    <row r="873" spans="1:24">
      <c r="A873" s="402"/>
      <c r="B873" s="403"/>
      <c r="C873" s="404" t="str">
        <f>IF($B873="","",IFERROR(VLOOKUP($B873,#REF!,2,0),IFERROR(VLOOKUP($B873,#REF!,2,0),"")))</f>
        <v/>
      </c>
      <c r="D873" s="405" t="str">
        <f>IF($B873="","",IFERROR(VLOOKUP($B873,#REF!,3,0),IFERROR(VLOOKUP($B873,#REF!,3,0),"")))</f>
        <v/>
      </c>
      <c r="E873" s="406"/>
      <c r="F873" s="407" t="str">
        <f>IF($B873="","",IFERROR(VLOOKUP($B873,#REF!,4,0),IFERROR(VLOOKUP($B873,#REF!,6,0),"")))</f>
        <v/>
      </c>
      <c r="G873" s="407" t="str">
        <f>IF($B873="","",IFERROR(VLOOKUP($B873,#REF!,5,0),IFERROR(VLOOKUP($B873,#REF!,7,0),"")))</f>
        <v/>
      </c>
      <c r="H873" s="407" t="str">
        <f t="shared" si="213"/>
        <v/>
      </c>
      <c r="I873" s="407" t="str">
        <f t="shared" si="215"/>
        <v/>
      </c>
      <c r="J873" s="407" t="str">
        <f t="shared" si="216"/>
        <v/>
      </c>
      <c r="K873" s="407" t="str">
        <f t="shared" si="211"/>
        <v/>
      </c>
      <c r="L873" s="407"/>
      <c r="N873" s="366"/>
      <c r="O873" s="367" t="str">
        <f t="shared" si="217"/>
        <v/>
      </c>
      <c r="P873" s="366"/>
      <c r="Q873" s="395" t="str">
        <f t="shared" si="218"/>
        <v/>
      </c>
      <c r="R873" s="366"/>
      <c r="S873" s="396" t="str">
        <f t="shared" si="219"/>
        <v/>
      </c>
      <c r="T873" s="397">
        <f ca="1">SUMIF($N$8:S$9,"QUANT.",N873:S873)</f>
        <v>0</v>
      </c>
      <c r="U873" s="398">
        <f ca="1" t="shared" si="212"/>
        <v>0</v>
      </c>
      <c r="V873" s="399" t="str">
        <f ca="1" t="shared" si="214"/>
        <v/>
      </c>
      <c r="W873" s="400">
        <f ca="1" t="shared" si="220"/>
        <v>0</v>
      </c>
      <c r="X873" s="400" t="e">
        <f ca="1" t="shared" si="221"/>
        <v>#VALUE!</v>
      </c>
    </row>
    <row r="874" spans="1:24">
      <c r="A874" s="402"/>
      <c r="B874" s="403"/>
      <c r="C874" s="404" t="str">
        <f>IF($B874="","",IFERROR(VLOOKUP($B874,#REF!,2,0),IFERROR(VLOOKUP($B874,#REF!,2,0),"")))</f>
        <v/>
      </c>
      <c r="D874" s="405" t="str">
        <f>IF($B874="","",IFERROR(VLOOKUP($B874,#REF!,3,0),IFERROR(VLOOKUP($B874,#REF!,3,0),"")))</f>
        <v/>
      </c>
      <c r="E874" s="406"/>
      <c r="F874" s="407" t="str">
        <f>IF($B874="","",IFERROR(VLOOKUP($B874,#REF!,4,0),IFERROR(VLOOKUP($B874,#REF!,6,0),"")))</f>
        <v/>
      </c>
      <c r="G874" s="407" t="str">
        <f>IF($B874="","",IFERROR(VLOOKUP($B874,#REF!,5,0),IFERROR(VLOOKUP($B874,#REF!,7,0),"")))</f>
        <v/>
      </c>
      <c r="H874" s="407" t="str">
        <f t="shared" si="213"/>
        <v/>
      </c>
      <c r="I874" s="407" t="str">
        <f t="shared" si="215"/>
        <v/>
      </c>
      <c r="J874" s="407" t="str">
        <f t="shared" si="216"/>
        <v/>
      </c>
      <c r="K874" s="407" t="str">
        <f t="shared" si="211"/>
        <v/>
      </c>
      <c r="L874" s="407"/>
      <c r="N874" s="366"/>
      <c r="O874" s="367" t="str">
        <f t="shared" si="217"/>
        <v/>
      </c>
      <c r="P874" s="366"/>
      <c r="Q874" s="395" t="str">
        <f t="shared" si="218"/>
        <v/>
      </c>
      <c r="R874" s="366"/>
      <c r="S874" s="396" t="str">
        <f t="shared" si="219"/>
        <v/>
      </c>
      <c r="T874" s="397">
        <f ca="1">SUMIF($N$8:S$9,"QUANT.",N874:S874)</f>
        <v>0</v>
      </c>
      <c r="U874" s="398">
        <f ca="1" t="shared" si="212"/>
        <v>0</v>
      </c>
      <c r="V874" s="399" t="str">
        <f ca="1" t="shared" si="214"/>
        <v/>
      </c>
      <c r="W874" s="400">
        <f ca="1" t="shared" si="220"/>
        <v>0</v>
      </c>
      <c r="X874" s="400" t="e">
        <f ca="1" t="shared" si="221"/>
        <v>#VALUE!</v>
      </c>
    </row>
    <row r="875" spans="1:24">
      <c r="A875" s="402"/>
      <c r="B875" s="403"/>
      <c r="C875" s="404" t="str">
        <f>IF($B875="","",IFERROR(VLOOKUP($B875,#REF!,2,0),IFERROR(VLOOKUP($B875,#REF!,2,0),"")))</f>
        <v/>
      </c>
      <c r="D875" s="405" t="str">
        <f>IF($B875="","",IFERROR(VLOOKUP($B875,#REF!,3,0),IFERROR(VLOOKUP($B875,#REF!,3,0),"")))</f>
        <v/>
      </c>
      <c r="E875" s="406"/>
      <c r="F875" s="407" t="str">
        <f>IF($B875="","",IFERROR(VLOOKUP($B875,#REF!,4,0),IFERROR(VLOOKUP($B875,#REF!,6,0),"")))</f>
        <v/>
      </c>
      <c r="G875" s="407" t="str">
        <f>IF($B875="","",IFERROR(VLOOKUP($B875,#REF!,5,0),IFERROR(VLOOKUP($B875,#REF!,7,0),"")))</f>
        <v/>
      </c>
      <c r="H875" s="407" t="str">
        <f t="shared" si="213"/>
        <v/>
      </c>
      <c r="I875" s="407" t="str">
        <f t="shared" si="215"/>
        <v/>
      </c>
      <c r="J875" s="407" t="str">
        <f t="shared" si="216"/>
        <v/>
      </c>
      <c r="K875" s="407" t="str">
        <f t="shared" si="211"/>
        <v/>
      </c>
      <c r="L875" s="407"/>
      <c r="N875" s="366"/>
      <c r="O875" s="367" t="str">
        <f t="shared" si="217"/>
        <v/>
      </c>
      <c r="P875" s="366"/>
      <c r="Q875" s="395" t="str">
        <f t="shared" si="218"/>
        <v/>
      </c>
      <c r="R875" s="366"/>
      <c r="S875" s="396" t="str">
        <f t="shared" si="219"/>
        <v/>
      </c>
      <c r="T875" s="397">
        <f ca="1">SUMIF($N$8:S$9,"QUANT.",N875:S875)</f>
        <v>0</v>
      </c>
      <c r="U875" s="398">
        <f ca="1" t="shared" si="212"/>
        <v>0</v>
      </c>
      <c r="V875" s="399" t="str">
        <f ca="1" t="shared" si="214"/>
        <v/>
      </c>
      <c r="W875" s="400">
        <f ca="1" t="shared" si="220"/>
        <v>0</v>
      </c>
      <c r="X875" s="400" t="e">
        <f ca="1" t="shared" si="221"/>
        <v>#VALUE!</v>
      </c>
    </row>
    <row r="876" spans="1:24">
      <c r="A876" s="402"/>
      <c r="B876" s="403"/>
      <c r="C876" s="404" t="str">
        <f>IF($B876="","",IFERROR(VLOOKUP($B876,#REF!,2,0),IFERROR(VLOOKUP($B876,#REF!,2,0),"")))</f>
        <v/>
      </c>
      <c r="D876" s="405" t="str">
        <f>IF($B876="","",IFERROR(VLOOKUP($B876,#REF!,3,0),IFERROR(VLOOKUP($B876,#REF!,3,0),"")))</f>
        <v/>
      </c>
      <c r="E876" s="406"/>
      <c r="F876" s="407" t="str">
        <f>IF($B876="","",IFERROR(VLOOKUP($B876,#REF!,4,0),IFERROR(VLOOKUP($B876,#REF!,6,0),"")))</f>
        <v/>
      </c>
      <c r="G876" s="407" t="str">
        <f>IF($B876="","",IFERROR(VLOOKUP($B876,#REF!,5,0),IFERROR(VLOOKUP($B876,#REF!,7,0),"")))</f>
        <v/>
      </c>
      <c r="H876" s="407" t="str">
        <f t="shared" si="213"/>
        <v/>
      </c>
      <c r="I876" s="407" t="str">
        <f t="shared" si="215"/>
        <v/>
      </c>
      <c r="J876" s="407" t="str">
        <f t="shared" si="216"/>
        <v/>
      </c>
      <c r="K876" s="407" t="str">
        <f t="shared" si="211"/>
        <v/>
      </c>
      <c r="L876" s="407"/>
      <c r="N876" s="366"/>
      <c r="O876" s="367" t="str">
        <f t="shared" si="217"/>
        <v/>
      </c>
      <c r="P876" s="366"/>
      <c r="Q876" s="395" t="str">
        <f t="shared" si="218"/>
        <v/>
      </c>
      <c r="R876" s="366"/>
      <c r="S876" s="396" t="str">
        <f t="shared" si="219"/>
        <v/>
      </c>
      <c r="T876" s="397">
        <f ca="1">SUMIF($N$8:S$9,"QUANT.",N876:S876)</f>
        <v>0</v>
      </c>
      <c r="U876" s="398">
        <f ca="1" t="shared" si="212"/>
        <v>0</v>
      </c>
      <c r="V876" s="399" t="str">
        <f ca="1" t="shared" si="214"/>
        <v/>
      </c>
      <c r="W876" s="400">
        <f ca="1" t="shared" si="220"/>
        <v>0</v>
      </c>
      <c r="X876" s="400" t="e">
        <f ca="1" t="shared" si="221"/>
        <v>#VALUE!</v>
      </c>
    </row>
    <row r="877" spans="1:24">
      <c r="A877" s="402"/>
      <c r="B877" s="403"/>
      <c r="C877" s="404" t="str">
        <f>IF($B877="","",IFERROR(VLOOKUP($B877,#REF!,2,0),IFERROR(VLOOKUP($B877,#REF!,2,0),"")))</f>
        <v/>
      </c>
      <c r="D877" s="405" t="str">
        <f>IF($B877="","",IFERROR(VLOOKUP($B877,#REF!,3,0),IFERROR(VLOOKUP($B877,#REF!,3,0),"")))</f>
        <v/>
      </c>
      <c r="E877" s="406"/>
      <c r="F877" s="407" t="str">
        <f>IF($B877="","",IFERROR(VLOOKUP($B877,#REF!,4,0),IFERROR(VLOOKUP($B877,#REF!,6,0),"")))</f>
        <v/>
      </c>
      <c r="G877" s="407" t="str">
        <f>IF($B877="","",IFERROR(VLOOKUP($B877,#REF!,5,0),IFERROR(VLOOKUP($B877,#REF!,7,0),"")))</f>
        <v/>
      </c>
      <c r="H877" s="407" t="str">
        <f t="shared" si="213"/>
        <v/>
      </c>
      <c r="I877" s="407" t="str">
        <f t="shared" si="215"/>
        <v/>
      </c>
      <c r="J877" s="407" t="str">
        <f t="shared" si="216"/>
        <v/>
      </c>
      <c r="K877" s="407" t="str">
        <f t="shared" si="211"/>
        <v/>
      </c>
      <c r="L877" s="407"/>
      <c r="N877" s="366"/>
      <c r="O877" s="367" t="str">
        <f t="shared" si="217"/>
        <v/>
      </c>
      <c r="P877" s="366"/>
      <c r="Q877" s="395" t="str">
        <f t="shared" si="218"/>
        <v/>
      </c>
      <c r="R877" s="366"/>
      <c r="S877" s="396" t="str">
        <f t="shared" si="219"/>
        <v/>
      </c>
      <c r="T877" s="397">
        <f ca="1">SUMIF($N$8:S$9,"QUANT.",N877:S877)</f>
        <v>0</v>
      </c>
      <c r="U877" s="398">
        <f ca="1" t="shared" si="212"/>
        <v>0</v>
      </c>
      <c r="V877" s="399" t="str">
        <f ca="1" t="shared" si="214"/>
        <v/>
      </c>
      <c r="W877" s="400">
        <f ca="1" t="shared" si="220"/>
        <v>0</v>
      </c>
      <c r="X877" s="400" t="e">
        <f ca="1" t="shared" si="221"/>
        <v>#VALUE!</v>
      </c>
    </row>
    <row r="878" spans="1:24">
      <c r="A878" s="402"/>
      <c r="B878" s="403"/>
      <c r="C878" s="404" t="str">
        <f>IF($B878="","",IFERROR(VLOOKUP($B878,#REF!,2,0),IFERROR(VLOOKUP($B878,#REF!,2,0),"")))</f>
        <v/>
      </c>
      <c r="D878" s="405" t="str">
        <f>IF($B878="","",IFERROR(VLOOKUP($B878,#REF!,3,0),IFERROR(VLOOKUP($B878,#REF!,3,0),"")))</f>
        <v/>
      </c>
      <c r="E878" s="406"/>
      <c r="F878" s="407" t="str">
        <f>IF($B878="","",IFERROR(VLOOKUP($B878,#REF!,4,0),IFERROR(VLOOKUP($B878,#REF!,6,0),"")))</f>
        <v/>
      </c>
      <c r="G878" s="407" t="str">
        <f>IF($B878="","",IFERROR(VLOOKUP($B878,#REF!,5,0),IFERROR(VLOOKUP($B878,#REF!,7,0),"")))</f>
        <v/>
      </c>
      <c r="H878" s="407" t="str">
        <f t="shared" si="213"/>
        <v/>
      </c>
      <c r="I878" s="407" t="str">
        <f t="shared" si="215"/>
        <v/>
      </c>
      <c r="J878" s="407" t="str">
        <f t="shared" si="216"/>
        <v/>
      </c>
      <c r="K878" s="407" t="str">
        <f t="shared" si="211"/>
        <v/>
      </c>
      <c r="L878" s="407"/>
      <c r="N878" s="366"/>
      <c r="O878" s="367" t="str">
        <f t="shared" si="217"/>
        <v/>
      </c>
      <c r="P878" s="366"/>
      <c r="Q878" s="395" t="str">
        <f t="shared" si="218"/>
        <v/>
      </c>
      <c r="R878" s="366"/>
      <c r="S878" s="396" t="str">
        <f t="shared" si="219"/>
        <v/>
      </c>
      <c r="T878" s="397">
        <f ca="1">SUMIF($N$8:S$9,"QUANT.",N878:S878)</f>
        <v>0</v>
      </c>
      <c r="U878" s="398">
        <f ca="1" t="shared" si="212"/>
        <v>0</v>
      </c>
      <c r="V878" s="399" t="str">
        <f ca="1" t="shared" si="214"/>
        <v/>
      </c>
      <c r="W878" s="400">
        <f ca="1" t="shared" si="220"/>
        <v>0</v>
      </c>
      <c r="X878" s="400" t="e">
        <f ca="1" t="shared" si="221"/>
        <v>#VALUE!</v>
      </c>
    </row>
    <row r="879" spans="1:24">
      <c r="A879" s="402"/>
      <c r="B879" s="403"/>
      <c r="C879" s="404" t="str">
        <f>IF($B879="","",IFERROR(VLOOKUP($B879,#REF!,2,0),IFERROR(VLOOKUP($B879,#REF!,2,0),"")))</f>
        <v/>
      </c>
      <c r="D879" s="405" t="str">
        <f>IF($B879="","",IFERROR(VLOOKUP($B879,#REF!,3,0),IFERROR(VLOOKUP($B879,#REF!,3,0),"")))</f>
        <v/>
      </c>
      <c r="E879" s="406"/>
      <c r="F879" s="407" t="str">
        <f>IF($B879="","",IFERROR(VLOOKUP($B879,#REF!,4,0),IFERROR(VLOOKUP($B879,#REF!,6,0),"")))</f>
        <v/>
      </c>
      <c r="G879" s="407" t="str">
        <f>IF($B879="","",IFERROR(VLOOKUP($B879,#REF!,5,0),IFERROR(VLOOKUP($B879,#REF!,7,0),"")))</f>
        <v/>
      </c>
      <c r="H879" s="407" t="str">
        <f t="shared" si="213"/>
        <v/>
      </c>
      <c r="I879" s="407" t="str">
        <f t="shared" si="215"/>
        <v/>
      </c>
      <c r="J879" s="407" t="str">
        <f t="shared" si="216"/>
        <v/>
      </c>
      <c r="K879" s="407" t="str">
        <f t="shared" si="211"/>
        <v/>
      </c>
      <c r="L879" s="407"/>
      <c r="N879" s="366"/>
      <c r="O879" s="367" t="str">
        <f t="shared" si="217"/>
        <v/>
      </c>
      <c r="P879" s="366"/>
      <c r="Q879" s="395" t="str">
        <f t="shared" si="218"/>
        <v/>
      </c>
      <c r="R879" s="366"/>
      <c r="S879" s="396" t="str">
        <f t="shared" si="219"/>
        <v/>
      </c>
      <c r="T879" s="397">
        <f ca="1">SUMIF($N$8:S$9,"QUANT.",N879:S879)</f>
        <v>0</v>
      </c>
      <c r="U879" s="398">
        <f ca="1" t="shared" si="212"/>
        <v>0</v>
      </c>
      <c r="V879" s="399" t="str">
        <f ca="1" t="shared" si="214"/>
        <v/>
      </c>
      <c r="W879" s="400">
        <f ca="1" t="shared" si="220"/>
        <v>0</v>
      </c>
      <c r="X879" s="400" t="e">
        <f ca="1" t="shared" si="221"/>
        <v>#VALUE!</v>
      </c>
    </row>
    <row r="880" spans="1:24">
      <c r="A880" s="402"/>
      <c r="B880" s="403"/>
      <c r="C880" s="404" t="str">
        <f>IF($B880="","",IFERROR(VLOOKUP($B880,#REF!,2,0),IFERROR(VLOOKUP($B880,#REF!,2,0),"")))</f>
        <v/>
      </c>
      <c r="D880" s="405" t="str">
        <f>IF($B880="","",IFERROR(VLOOKUP($B880,#REF!,3,0),IFERROR(VLOOKUP($B880,#REF!,3,0),"")))</f>
        <v/>
      </c>
      <c r="E880" s="406"/>
      <c r="F880" s="407" t="str">
        <f>IF($B880="","",IFERROR(VLOOKUP($B880,#REF!,4,0),IFERROR(VLOOKUP($B880,#REF!,6,0),"")))</f>
        <v/>
      </c>
      <c r="G880" s="407" t="str">
        <f>IF($B880="","",IFERROR(VLOOKUP($B880,#REF!,5,0),IFERROR(VLOOKUP($B880,#REF!,7,0),"")))</f>
        <v/>
      </c>
      <c r="H880" s="407" t="str">
        <f t="shared" si="213"/>
        <v/>
      </c>
      <c r="I880" s="407" t="str">
        <f t="shared" si="215"/>
        <v/>
      </c>
      <c r="J880" s="407" t="str">
        <f t="shared" si="216"/>
        <v/>
      </c>
      <c r="K880" s="407" t="str">
        <f t="shared" si="211"/>
        <v/>
      </c>
      <c r="L880" s="407"/>
      <c r="N880" s="366"/>
      <c r="O880" s="367" t="str">
        <f t="shared" si="217"/>
        <v/>
      </c>
      <c r="P880" s="366"/>
      <c r="Q880" s="395" t="str">
        <f t="shared" si="218"/>
        <v/>
      </c>
      <c r="R880" s="366"/>
      <c r="S880" s="396" t="str">
        <f t="shared" si="219"/>
        <v/>
      </c>
      <c r="T880" s="397">
        <f ca="1">SUMIF($N$8:S$9,"QUANT.",N880:S880)</f>
        <v>0</v>
      </c>
      <c r="U880" s="398">
        <f ca="1" t="shared" si="212"/>
        <v>0</v>
      </c>
      <c r="V880" s="399" t="str">
        <f ca="1" t="shared" si="214"/>
        <v/>
      </c>
      <c r="W880" s="400">
        <f ca="1" t="shared" si="220"/>
        <v>0</v>
      </c>
      <c r="X880" s="400" t="e">
        <f ca="1" t="shared" si="221"/>
        <v>#VALUE!</v>
      </c>
    </row>
    <row r="881" spans="1:24">
      <c r="A881" s="402"/>
      <c r="B881" s="403"/>
      <c r="C881" s="404" t="str">
        <f>IF($B881="","",IFERROR(VLOOKUP($B881,#REF!,2,0),IFERROR(VLOOKUP($B881,#REF!,2,0),"")))</f>
        <v/>
      </c>
      <c r="D881" s="405" t="str">
        <f>IF($B881="","",IFERROR(VLOOKUP($B881,#REF!,3,0),IFERROR(VLOOKUP($B881,#REF!,3,0),"")))</f>
        <v/>
      </c>
      <c r="E881" s="406"/>
      <c r="F881" s="407" t="str">
        <f>IF($B881="","",IFERROR(VLOOKUP($B881,#REF!,4,0),IFERROR(VLOOKUP($B881,#REF!,6,0),"")))</f>
        <v/>
      </c>
      <c r="G881" s="407" t="str">
        <f>IF($B881="","",IFERROR(VLOOKUP($B881,#REF!,5,0),IFERROR(VLOOKUP($B881,#REF!,7,0),"")))</f>
        <v/>
      </c>
      <c r="H881" s="407" t="str">
        <f t="shared" si="213"/>
        <v/>
      </c>
      <c r="I881" s="407" t="str">
        <f t="shared" si="215"/>
        <v/>
      </c>
      <c r="J881" s="407" t="str">
        <f t="shared" si="216"/>
        <v/>
      </c>
      <c r="K881" s="407" t="str">
        <f t="shared" si="211"/>
        <v/>
      </c>
      <c r="L881" s="407"/>
      <c r="N881" s="366"/>
      <c r="O881" s="367" t="str">
        <f t="shared" si="217"/>
        <v/>
      </c>
      <c r="P881" s="366"/>
      <c r="Q881" s="395" t="str">
        <f t="shared" si="218"/>
        <v/>
      </c>
      <c r="R881" s="366"/>
      <c r="S881" s="396" t="str">
        <f t="shared" si="219"/>
        <v/>
      </c>
      <c r="T881" s="397">
        <f ca="1">SUMIF($N$8:S$9,"QUANT.",N881:S881)</f>
        <v>0</v>
      </c>
      <c r="U881" s="398">
        <f ca="1" t="shared" si="212"/>
        <v>0</v>
      </c>
      <c r="V881" s="399" t="str">
        <f ca="1" t="shared" si="214"/>
        <v/>
      </c>
      <c r="W881" s="400">
        <f ca="1" t="shared" si="220"/>
        <v>0</v>
      </c>
      <c r="X881" s="400" t="e">
        <f ca="1" t="shared" si="221"/>
        <v>#VALUE!</v>
      </c>
    </row>
    <row r="882" spans="1:24">
      <c r="A882" s="402"/>
      <c r="B882" s="403"/>
      <c r="C882" s="404" t="str">
        <f>IF($B882="","",IFERROR(VLOOKUP($B882,#REF!,2,0),IFERROR(VLOOKUP($B882,#REF!,2,0),"")))</f>
        <v/>
      </c>
      <c r="D882" s="405" t="str">
        <f>IF($B882="","",IFERROR(VLOOKUP($B882,#REF!,3,0),IFERROR(VLOOKUP($B882,#REF!,3,0),"")))</f>
        <v/>
      </c>
      <c r="E882" s="406"/>
      <c r="F882" s="407" t="str">
        <f>IF($B882="","",IFERROR(VLOOKUP($B882,#REF!,4,0),IFERROR(VLOOKUP($B882,#REF!,6,0),"")))</f>
        <v/>
      </c>
      <c r="G882" s="407" t="str">
        <f>IF($B882="","",IFERROR(VLOOKUP($B882,#REF!,5,0),IFERROR(VLOOKUP($B882,#REF!,7,0),"")))</f>
        <v/>
      </c>
      <c r="H882" s="407" t="str">
        <f t="shared" si="213"/>
        <v/>
      </c>
      <c r="I882" s="407" t="str">
        <f t="shared" si="215"/>
        <v/>
      </c>
      <c r="J882" s="407" t="str">
        <f t="shared" si="216"/>
        <v/>
      </c>
      <c r="K882" s="407" t="str">
        <f t="shared" si="211"/>
        <v/>
      </c>
      <c r="L882" s="407"/>
      <c r="N882" s="366"/>
      <c r="O882" s="367" t="str">
        <f t="shared" si="217"/>
        <v/>
      </c>
      <c r="P882" s="366"/>
      <c r="Q882" s="395" t="str">
        <f t="shared" si="218"/>
        <v/>
      </c>
      <c r="R882" s="366"/>
      <c r="S882" s="396" t="str">
        <f t="shared" si="219"/>
        <v/>
      </c>
      <c r="T882" s="397">
        <f ca="1">SUMIF($N$8:S$9,"QUANT.",N882:S882)</f>
        <v>0</v>
      </c>
      <c r="U882" s="398">
        <f ca="1" t="shared" si="212"/>
        <v>0</v>
      </c>
      <c r="V882" s="399" t="str">
        <f ca="1" t="shared" si="214"/>
        <v/>
      </c>
      <c r="W882" s="400">
        <f ca="1" t="shared" si="220"/>
        <v>0</v>
      </c>
      <c r="X882" s="400" t="e">
        <f ca="1" t="shared" si="221"/>
        <v>#VALUE!</v>
      </c>
    </row>
    <row r="883" spans="1:24">
      <c r="A883" s="402"/>
      <c r="B883" s="403"/>
      <c r="C883" s="404" t="str">
        <f>IF($B883="","",IFERROR(VLOOKUP($B883,#REF!,2,0),IFERROR(VLOOKUP($B883,#REF!,2,0),"")))</f>
        <v/>
      </c>
      <c r="D883" s="405" t="str">
        <f>IF($B883="","",IFERROR(VLOOKUP($B883,#REF!,3,0),IFERROR(VLOOKUP($B883,#REF!,3,0),"")))</f>
        <v/>
      </c>
      <c r="E883" s="406"/>
      <c r="F883" s="407" t="str">
        <f>IF($B883="","",IFERROR(VLOOKUP($B883,#REF!,4,0),IFERROR(VLOOKUP($B883,#REF!,6,0),"")))</f>
        <v/>
      </c>
      <c r="G883" s="407" t="str">
        <f>IF($B883="","",IFERROR(VLOOKUP($B883,#REF!,5,0),IFERROR(VLOOKUP($B883,#REF!,7,0),"")))</f>
        <v/>
      </c>
      <c r="H883" s="407" t="str">
        <f t="shared" si="213"/>
        <v/>
      </c>
      <c r="I883" s="407" t="str">
        <f t="shared" si="215"/>
        <v/>
      </c>
      <c r="J883" s="407" t="str">
        <f t="shared" si="216"/>
        <v/>
      </c>
      <c r="K883" s="407" t="str">
        <f t="shared" si="211"/>
        <v/>
      </c>
      <c r="L883" s="407"/>
      <c r="N883" s="366"/>
      <c r="O883" s="367" t="str">
        <f t="shared" si="217"/>
        <v/>
      </c>
      <c r="P883" s="366"/>
      <c r="Q883" s="395" t="str">
        <f t="shared" si="218"/>
        <v/>
      </c>
      <c r="R883" s="366"/>
      <c r="S883" s="396" t="str">
        <f t="shared" si="219"/>
        <v/>
      </c>
      <c r="T883" s="397">
        <f ca="1">SUMIF($N$8:S$9,"QUANT.",N883:S883)</f>
        <v>0</v>
      </c>
      <c r="U883" s="398">
        <f ca="1" t="shared" si="212"/>
        <v>0</v>
      </c>
      <c r="V883" s="399" t="str">
        <f ca="1" t="shared" si="214"/>
        <v/>
      </c>
      <c r="W883" s="400">
        <f ca="1" t="shared" si="220"/>
        <v>0</v>
      </c>
      <c r="X883" s="400" t="e">
        <f ca="1" t="shared" si="221"/>
        <v>#VALUE!</v>
      </c>
    </row>
    <row r="884" spans="1:24">
      <c r="A884" s="402"/>
      <c r="B884" s="403"/>
      <c r="C884" s="404" t="str">
        <f>IF($B884="","",IFERROR(VLOOKUP($B884,#REF!,2,0),IFERROR(VLOOKUP($B884,#REF!,2,0),"")))</f>
        <v/>
      </c>
      <c r="D884" s="405" t="str">
        <f>IF($B884="","",IFERROR(VLOOKUP($B884,#REF!,3,0),IFERROR(VLOOKUP($B884,#REF!,3,0),"")))</f>
        <v/>
      </c>
      <c r="E884" s="406"/>
      <c r="F884" s="407" t="str">
        <f>IF($B884="","",IFERROR(VLOOKUP($B884,#REF!,4,0),IFERROR(VLOOKUP($B884,#REF!,6,0),"")))</f>
        <v/>
      </c>
      <c r="G884" s="407" t="str">
        <f>IF($B884="","",IFERROR(VLOOKUP($B884,#REF!,5,0),IFERROR(VLOOKUP($B884,#REF!,7,0),"")))</f>
        <v/>
      </c>
      <c r="H884" s="407" t="str">
        <f t="shared" si="213"/>
        <v/>
      </c>
      <c r="I884" s="407" t="str">
        <f t="shared" si="215"/>
        <v/>
      </c>
      <c r="J884" s="407" t="str">
        <f t="shared" si="216"/>
        <v/>
      </c>
      <c r="K884" s="407" t="str">
        <f t="shared" si="211"/>
        <v/>
      </c>
      <c r="L884" s="407"/>
      <c r="N884" s="366"/>
      <c r="O884" s="367" t="str">
        <f t="shared" si="217"/>
        <v/>
      </c>
      <c r="P884" s="366"/>
      <c r="Q884" s="395" t="str">
        <f t="shared" si="218"/>
        <v/>
      </c>
      <c r="R884" s="366"/>
      <c r="S884" s="396" t="str">
        <f t="shared" si="219"/>
        <v/>
      </c>
      <c r="T884" s="397">
        <f ca="1">SUMIF($N$8:S$9,"QUANT.",N884:S884)</f>
        <v>0</v>
      </c>
      <c r="U884" s="398">
        <f ca="1" t="shared" si="212"/>
        <v>0</v>
      </c>
      <c r="V884" s="399" t="str">
        <f ca="1" t="shared" si="214"/>
        <v/>
      </c>
      <c r="W884" s="400">
        <f ca="1" t="shared" si="220"/>
        <v>0</v>
      </c>
      <c r="X884" s="400" t="e">
        <f ca="1" t="shared" si="221"/>
        <v>#VALUE!</v>
      </c>
    </row>
    <row r="885" spans="1:24">
      <c r="A885" s="402"/>
      <c r="B885" s="403"/>
      <c r="C885" s="404" t="str">
        <f>IF($B885="","",IFERROR(VLOOKUP($B885,#REF!,2,0),IFERROR(VLOOKUP($B885,#REF!,2,0),"")))</f>
        <v/>
      </c>
      <c r="D885" s="405" t="str">
        <f>IF($B885="","",IFERROR(VLOOKUP($B885,#REF!,3,0),IFERROR(VLOOKUP($B885,#REF!,3,0),"")))</f>
        <v/>
      </c>
      <c r="E885" s="406"/>
      <c r="F885" s="407" t="str">
        <f>IF($B885="","",IFERROR(VLOOKUP($B885,#REF!,4,0),IFERROR(VLOOKUP($B885,#REF!,6,0),"")))</f>
        <v/>
      </c>
      <c r="G885" s="407" t="str">
        <f>IF($B885="","",IFERROR(VLOOKUP($B885,#REF!,5,0),IFERROR(VLOOKUP($B885,#REF!,7,0),"")))</f>
        <v/>
      </c>
      <c r="H885" s="407" t="str">
        <f t="shared" si="213"/>
        <v/>
      </c>
      <c r="I885" s="407" t="str">
        <f t="shared" si="215"/>
        <v/>
      </c>
      <c r="J885" s="407" t="str">
        <f t="shared" si="216"/>
        <v/>
      </c>
      <c r="K885" s="407" t="str">
        <f t="shared" si="211"/>
        <v/>
      </c>
      <c r="L885" s="407"/>
      <c r="N885" s="366"/>
      <c r="O885" s="367" t="str">
        <f t="shared" si="217"/>
        <v/>
      </c>
      <c r="P885" s="366"/>
      <c r="Q885" s="395" t="str">
        <f t="shared" si="218"/>
        <v/>
      </c>
      <c r="R885" s="366"/>
      <c r="S885" s="396" t="str">
        <f t="shared" si="219"/>
        <v/>
      </c>
      <c r="T885" s="397">
        <f ca="1">SUMIF($N$8:S$9,"QUANT.",N885:S885)</f>
        <v>0</v>
      </c>
      <c r="U885" s="398">
        <f ca="1" t="shared" si="212"/>
        <v>0</v>
      </c>
      <c r="V885" s="399" t="str">
        <f ca="1" t="shared" si="214"/>
        <v/>
      </c>
      <c r="W885" s="400">
        <f ca="1" t="shared" si="220"/>
        <v>0</v>
      </c>
      <c r="X885" s="400" t="e">
        <f ca="1" t="shared" si="221"/>
        <v>#VALUE!</v>
      </c>
    </row>
    <row r="886" spans="1:24">
      <c r="A886" s="402"/>
      <c r="B886" s="403"/>
      <c r="C886" s="404" t="str">
        <f>IF($B886="","",IFERROR(VLOOKUP($B886,#REF!,2,0),IFERROR(VLOOKUP($B886,#REF!,2,0),"")))</f>
        <v/>
      </c>
      <c r="D886" s="405" t="str">
        <f>IF($B886="","",IFERROR(VLOOKUP($B886,#REF!,3,0),IFERROR(VLOOKUP($B886,#REF!,3,0),"")))</f>
        <v/>
      </c>
      <c r="E886" s="406"/>
      <c r="F886" s="407" t="str">
        <f>IF($B886="","",IFERROR(VLOOKUP($B886,#REF!,4,0),IFERROR(VLOOKUP($B886,#REF!,6,0),"")))</f>
        <v/>
      </c>
      <c r="G886" s="407" t="str">
        <f>IF($B886="","",IFERROR(VLOOKUP($B886,#REF!,5,0),IFERROR(VLOOKUP($B886,#REF!,7,0),"")))</f>
        <v/>
      </c>
      <c r="H886" s="407" t="str">
        <f t="shared" si="213"/>
        <v/>
      </c>
      <c r="I886" s="407" t="str">
        <f t="shared" si="215"/>
        <v/>
      </c>
      <c r="J886" s="407" t="str">
        <f t="shared" si="216"/>
        <v/>
      </c>
      <c r="K886" s="407" t="str">
        <f t="shared" si="211"/>
        <v/>
      </c>
      <c r="L886" s="407"/>
      <c r="N886" s="366"/>
      <c r="O886" s="367" t="str">
        <f t="shared" si="217"/>
        <v/>
      </c>
      <c r="P886" s="366"/>
      <c r="Q886" s="395" t="str">
        <f t="shared" si="218"/>
        <v/>
      </c>
      <c r="R886" s="366"/>
      <c r="S886" s="396" t="str">
        <f t="shared" si="219"/>
        <v/>
      </c>
      <c r="T886" s="397">
        <f ca="1">SUMIF($N$8:S$9,"QUANT.",N886:S886)</f>
        <v>0</v>
      </c>
      <c r="U886" s="398">
        <f ca="1" t="shared" si="212"/>
        <v>0</v>
      </c>
      <c r="V886" s="399" t="str">
        <f ca="1" t="shared" si="214"/>
        <v/>
      </c>
      <c r="W886" s="400">
        <f ca="1" t="shared" si="220"/>
        <v>0</v>
      </c>
      <c r="X886" s="400" t="e">
        <f ca="1" t="shared" si="221"/>
        <v>#VALUE!</v>
      </c>
    </row>
    <row r="887" spans="1:24">
      <c r="A887" s="402"/>
      <c r="B887" s="403"/>
      <c r="C887" s="404" t="str">
        <f>IF($B887="","",IFERROR(VLOOKUP($B887,#REF!,2,0),IFERROR(VLOOKUP($B887,#REF!,2,0),"")))</f>
        <v/>
      </c>
      <c r="D887" s="405" t="str">
        <f>IF($B887="","",IFERROR(VLOOKUP($B887,#REF!,3,0),IFERROR(VLOOKUP($B887,#REF!,3,0),"")))</f>
        <v/>
      </c>
      <c r="E887" s="406"/>
      <c r="F887" s="407" t="str">
        <f>IF($B887="","",IFERROR(VLOOKUP($B887,#REF!,4,0),IFERROR(VLOOKUP($B887,#REF!,6,0),"")))</f>
        <v/>
      </c>
      <c r="G887" s="407" t="str">
        <f>IF($B887="","",IFERROR(VLOOKUP($B887,#REF!,5,0),IFERROR(VLOOKUP($B887,#REF!,7,0),"")))</f>
        <v/>
      </c>
      <c r="H887" s="407" t="str">
        <f t="shared" si="213"/>
        <v/>
      </c>
      <c r="I887" s="407" t="str">
        <f t="shared" si="215"/>
        <v/>
      </c>
      <c r="J887" s="407" t="str">
        <f t="shared" si="216"/>
        <v/>
      </c>
      <c r="K887" s="407" t="str">
        <f t="shared" si="211"/>
        <v/>
      </c>
      <c r="L887" s="407"/>
      <c r="N887" s="366"/>
      <c r="O887" s="367" t="str">
        <f t="shared" si="217"/>
        <v/>
      </c>
      <c r="P887" s="366"/>
      <c r="Q887" s="395" t="str">
        <f t="shared" si="218"/>
        <v/>
      </c>
      <c r="R887" s="366"/>
      <c r="S887" s="396" t="str">
        <f t="shared" si="219"/>
        <v/>
      </c>
      <c r="T887" s="397">
        <f ca="1">SUMIF($N$8:S$9,"QUANT.",N887:S887)</f>
        <v>0</v>
      </c>
      <c r="U887" s="398">
        <f ca="1" t="shared" si="212"/>
        <v>0</v>
      </c>
      <c r="V887" s="399" t="str">
        <f ca="1" t="shared" si="214"/>
        <v/>
      </c>
      <c r="W887" s="400">
        <f ca="1" t="shared" si="220"/>
        <v>0</v>
      </c>
      <c r="X887" s="400" t="e">
        <f ca="1" t="shared" si="221"/>
        <v>#VALUE!</v>
      </c>
    </row>
    <row r="888" spans="1:24">
      <c r="A888" s="402"/>
      <c r="B888" s="403"/>
      <c r="C888" s="404" t="str">
        <f>IF($B888="","",IFERROR(VLOOKUP($B888,#REF!,2,0),IFERROR(VLOOKUP($B888,#REF!,2,0),"")))</f>
        <v/>
      </c>
      <c r="D888" s="405" t="str">
        <f>IF($B888="","",IFERROR(VLOOKUP($B888,#REF!,3,0),IFERROR(VLOOKUP($B888,#REF!,3,0),"")))</f>
        <v/>
      </c>
      <c r="E888" s="406"/>
      <c r="F888" s="407" t="str">
        <f>IF($B888="","",IFERROR(VLOOKUP($B888,#REF!,4,0),IFERROR(VLOOKUP($B888,#REF!,6,0),"")))</f>
        <v/>
      </c>
      <c r="G888" s="407" t="str">
        <f>IF($B888="","",IFERROR(VLOOKUP($B888,#REF!,5,0),IFERROR(VLOOKUP($B888,#REF!,7,0),"")))</f>
        <v/>
      </c>
      <c r="H888" s="407" t="str">
        <f t="shared" si="213"/>
        <v/>
      </c>
      <c r="I888" s="407" t="str">
        <f t="shared" si="215"/>
        <v/>
      </c>
      <c r="J888" s="407" t="str">
        <f t="shared" si="216"/>
        <v/>
      </c>
      <c r="K888" s="407" t="str">
        <f t="shared" si="211"/>
        <v/>
      </c>
      <c r="L888" s="407"/>
      <c r="N888" s="366"/>
      <c r="O888" s="367" t="str">
        <f t="shared" si="217"/>
        <v/>
      </c>
      <c r="P888" s="366"/>
      <c r="Q888" s="395" t="str">
        <f t="shared" si="218"/>
        <v/>
      </c>
      <c r="R888" s="366"/>
      <c r="S888" s="396" t="str">
        <f t="shared" si="219"/>
        <v/>
      </c>
      <c r="T888" s="397">
        <f ca="1">SUMIF($N$8:S$9,"QUANT.",N888:S888)</f>
        <v>0</v>
      </c>
      <c r="U888" s="398">
        <f ca="1" t="shared" si="212"/>
        <v>0</v>
      </c>
      <c r="V888" s="399" t="str">
        <f ca="1" t="shared" si="214"/>
        <v/>
      </c>
      <c r="W888" s="400">
        <f ca="1" t="shared" si="220"/>
        <v>0</v>
      </c>
      <c r="X888" s="400" t="e">
        <f ca="1" t="shared" si="221"/>
        <v>#VALUE!</v>
      </c>
    </row>
    <row r="889" spans="1:24">
      <c r="A889" s="402"/>
      <c r="B889" s="403"/>
      <c r="C889" s="404" t="str">
        <f>IF($B889="","",IFERROR(VLOOKUP($B889,#REF!,2,0),IFERROR(VLOOKUP($B889,#REF!,2,0),"")))</f>
        <v/>
      </c>
      <c r="D889" s="405" t="str">
        <f>IF($B889="","",IFERROR(VLOOKUP($B889,#REF!,3,0),IFERROR(VLOOKUP($B889,#REF!,3,0),"")))</f>
        <v/>
      </c>
      <c r="E889" s="406"/>
      <c r="F889" s="407" t="str">
        <f>IF($B889="","",IFERROR(VLOOKUP($B889,#REF!,4,0),IFERROR(VLOOKUP($B889,#REF!,6,0),"")))</f>
        <v/>
      </c>
      <c r="G889" s="407" t="str">
        <f>IF($B889="","",IFERROR(VLOOKUP($B889,#REF!,5,0),IFERROR(VLOOKUP($B889,#REF!,7,0),"")))</f>
        <v/>
      </c>
      <c r="H889" s="407" t="str">
        <f t="shared" si="213"/>
        <v/>
      </c>
      <c r="I889" s="407" t="str">
        <f t="shared" si="215"/>
        <v/>
      </c>
      <c r="J889" s="407" t="str">
        <f t="shared" si="216"/>
        <v/>
      </c>
      <c r="K889" s="407" t="str">
        <f t="shared" si="211"/>
        <v/>
      </c>
      <c r="L889" s="407"/>
      <c r="N889" s="366"/>
      <c r="O889" s="367" t="str">
        <f t="shared" si="217"/>
        <v/>
      </c>
      <c r="P889" s="366"/>
      <c r="Q889" s="395" t="str">
        <f t="shared" si="218"/>
        <v/>
      </c>
      <c r="R889" s="366"/>
      <c r="S889" s="396" t="str">
        <f t="shared" si="219"/>
        <v/>
      </c>
      <c r="T889" s="397">
        <f ca="1">SUMIF($N$8:S$9,"QUANT.",N889:S889)</f>
        <v>0</v>
      </c>
      <c r="U889" s="398">
        <f ca="1" t="shared" si="212"/>
        <v>0</v>
      </c>
      <c r="V889" s="399" t="str">
        <f ca="1" t="shared" si="214"/>
        <v/>
      </c>
      <c r="W889" s="400">
        <f ca="1" t="shared" si="220"/>
        <v>0</v>
      </c>
      <c r="X889" s="400" t="e">
        <f ca="1" t="shared" si="221"/>
        <v>#VALUE!</v>
      </c>
    </row>
    <row r="890" spans="1:24">
      <c r="A890" s="402"/>
      <c r="B890" s="403"/>
      <c r="C890" s="404" t="str">
        <f>IF($B890="","",IFERROR(VLOOKUP($B890,#REF!,2,0),IFERROR(VLOOKUP($B890,#REF!,2,0),"")))</f>
        <v/>
      </c>
      <c r="D890" s="405" t="str">
        <f>IF($B890="","",IFERROR(VLOOKUP($B890,#REF!,3,0),IFERROR(VLOOKUP($B890,#REF!,3,0),"")))</f>
        <v/>
      </c>
      <c r="E890" s="406"/>
      <c r="F890" s="407" t="str">
        <f>IF($B890="","",IFERROR(VLOOKUP($B890,#REF!,4,0),IFERROR(VLOOKUP($B890,#REF!,6,0),"")))</f>
        <v/>
      </c>
      <c r="G890" s="407" t="str">
        <f>IF($B890="","",IFERROR(VLOOKUP($B890,#REF!,5,0),IFERROR(VLOOKUP($B890,#REF!,7,0),"")))</f>
        <v/>
      </c>
      <c r="H890" s="407" t="str">
        <f t="shared" si="213"/>
        <v/>
      </c>
      <c r="I890" s="407" t="str">
        <f t="shared" si="215"/>
        <v/>
      </c>
      <c r="J890" s="407" t="str">
        <f t="shared" si="216"/>
        <v/>
      </c>
      <c r="K890" s="407" t="str">
        <f t="shared" si="211"/>
        <v/>
      </c>
      <c r="L890" s="407"/>
      <c r="N890" s="366"/>
      <c r="O890" s="367" t="str">
        <f t="shared" si="217"/>
        <v/>
      </c>
      <c r="P890" s="366"/>
      <c r="Q890" s="395" t="str">
        <f t="shared" si="218"/>
        <v/>
      </c>
      <c r="R890" s="366"/>
      <c r="S890" s="396" t="str">
        <f t="shared" si="219"/>
        <v/>
      </c>
      <c r="T890" s="397">
        <f ca="1">SUMIF($N$8:S$9,"QUANT.",N890:S890)</f>
        <v>0</v>
      </c>
      <c r="U890" s="398">
        <f ca="1" t="shared" si="212"/>
        <v>0</v>
      </c>
      <c r="V890" s="399" t="str">
        <f ca="1" t="shared" si="214"/>
        <v/>
      </c>
      <c r="W890" s="400">
        <f ca="1" t="shared" si="220"/>
        <v>0</v>
      </c>
      <c r="X890" s="400" t="e">
        <f ca="1" t="shared" si="221"/>
        <v>#VALUE!</v>
      </c>
    </row>
    <row r="891" spans="1:24">
      <c r="A891" s="402"/>
      <c r="B891" s="403"/>
      <c r="C891" s="404" t="str">
        <f>IF($B891="","",IFERROR(VLOOKUP($B891,#REF!,2,0),IFERROR(VLOOKUP($B891,#REF!,2,0),"")))</f>
        <v/>
      </c>
      <c r="D891" s="405" t="str">
        <f>IF($B891="","",IFERROR(VLOOKUP($B891,#REF!,3,0),IFERROR(VLOOKUP($B891,#REF!,3,0),"")))</f>
        <v/>
      </c>
      <c r="E891" s="406"/>
      <c r="F891" s="407" t="str">
        <f>IF($B891="","",IFERROR(VLOOKUP($B891,#REF!,4,0),IFERROR(VLOOKUP($B891,#REF!,6,0),"")))</f>
        <v/>
      </c>
      <c r="G891" s="407" t="str">
        <f>IF($B891="","",IFERROR(VLOOKUP($B891,#REF!,5,0),IFERROR(VLOOKUP($B891,#REF!,7,0),"")))</f>
        <v/>
      </c>
      <c r="H891" s="407" t="str">
        <f t="shared" si="213"/>
        <v/>
      </c>
      <c r="I891" s="407" t="str">
        <f t="shared" si="215"/>
        <v/>
      </c>
      <c r="J891" s="407" t="str">
        <f t="shared" si="216"/>
        <v/>
      </c>
      <c r="K891" s="407" t="str">
        <f t="shared" si="211"/>
        <v/>
      </c>
      <c r="L891" s="407"/>
      <c r="N891" s="366"/>
      <c r="O891" s="367" t="str">
        <f t="shared" si="217"/>
        <v/>
      </c>
      <c r="P891" s="366"/>
      <c r="Q891" s="395" t="str">
        <f t="shared" si="218"/>
        <v/>
      </c>
      <c r="R891" s="366"/>
      <c r="S891" s="396" t="str">
        <f t="shared" si="219"/>
        <v/>
      </c>
      <c r="T891" s="397">
        <f ca="1">SUMIF($N$8:S$9,"QUANT.",N891:S891)</f>
        <v>0</v>
      </c>
      <c r="U891" s="398">
        <f ca="1" t="shared" si="212"/>
        <v>0</v>
      </c>
      <c r="V891" s="399" t="str">
        <f ca="1" t="shared" si="214"/>
        <v/>
      </c>
      <c r="W891" s="400">
        <f ca="1" t="shared" si="220"/>
        <v>0</v>
      </c>
      <c r="X891" s="400" t="e">
        <f ca="1" t="shared" si="221"/>
        <v>#VALUE!</v>
      </c>
    </row>
    <row r="892" spans="1:24">
      <c r="A892" s="402"/>
      <c r="B892" s="403"/>
      <c r="C892" s="404" t="str">
        <f>IF($B892="","",IFERROR(VLOOKUP($B892,#REF!,2,0),IFERROR(VLOOKUP($B892,#REF!,2,0),"")))</f>
        <v/>
      </c>
      <c r="D892" s="405" t="str">
        <f>IF($B892="","",IFERROR(VLOOKUP($B892,#REF!,3,0),IFERROR(VLOOKUP($B892,#REF!,3,0),"")))</f>
        <v/>
      </c>
      <c r="E892" s="406"/>
      <c r="F892" s="407" t="str">
        <f>IF($B892="","",IFERROR(VLOOKUP($B892,#REF!,4,0),IFERROR(VLOOKUP($B892,#REF!,6,0),"")))</f>
        <v/>
      </c>
      <c r="G892" s="407" t="str">
        <f>IF($B892="","",IFERROR(VLOOKUP($B892,#REF!,5,0),IFERROR(VLOOKUP($B892,#REF!,7,0),"")))</f>
        <v/>
      </c>
      <c r="H892" s="407" t="str">
        <f t="shared" si="213"/>
        <v/>
      </c>
      <c r="I892" s="407" t="str">
        <f t="shared" si="215"/>
        <v/>
      </c>
      <c r="J892" s="407" t="str">
        <f t="shared" si="216"/>
        <v/>
      </c>
      <c r="K892" s="407" t="str">
        <f t="shared" si="211"/>
        <v/>
      </c>
      <c r="L892" s="407"/>
      <c r="N892" s="366"/>
      <c r="O892" s="367" t="str">
        <f t="shared" si="217"/>
        <v/>
      </c>
      <c r="P892" s="366"/>
      <c r="Q892" s="395" t="str">
        <f t="shared" si="218"/>
        <v/>
      </c>
      <c r="R892" s="366"/>
      <c r="S892" s="396" t="str">
        <f t="shared" si="219"/>
        <v/>
      </c>
      <c r="T892" s="397">
        <f ca="1">SUMIF($N$8:S$9,"QUANT.",N892:S892)</f>
        <v>0</v>
      </c>
      <c r="U892" s="398">
        <f ca="1" t="shared" si="212"/>
        <v>0</v>
      </c>
      <c r="V892" s="399" t="str">
        <f ca="1" t="shared" si="214"/>
        <v/>
      </c>
      <c r="W892" s="400">
        <f ca="1" t="shared" si="220"/>
        <v>0</v>
      </c>
      <c r="X892" s="400" t="e">
        <f ca="1" t="shared" si="221"/>
        <v>#VALUE!</v>
      </c>
    </row>
    <row r="893" spans="1:24">
      <c r="A893" s="402"/>
      <c r="B893" s="403"/>
      <c r="C893" s="404" t="str">
        <f>IF($B893="","",IFERROR(VLOOKUP($B893,#REF!,2,0),IFERROR(VLOOKUP($B893,#REF!,2,0),"")))</f>
        <v/>
      </c>
      <c r="D893" s="405" t="str">
        <f>IF($B893="","",IFERROR(VLOOKUP($B893,#REF!,3,0),IFERROR(VLOOKUP($B893,#REF!,3,0),"")))</f>
        <v/>
      </c>
      <c r="E893" s="406"/>
      <c r="F893" s="407" t="str">
        <f>IF($B893="","",IFERROR(VLOOKUP($B893,#REF!,4,0),IFERROR(VLOOKUP($B893,#REF!,6,0),"")))</f>
        <v/>
      </c>
      <c r="G893" s="407" t="str">
        <f>IF($B893="","",IFERROR(VLOOKUP($B893,#REF!,5,0),IFERROR(VLOOKUP($B893,#REF!,7,0),"")))</f>
        <v/>
      </c>
      <c r="H893" s="407" t="str">
        <f t="shared" si="213"/>
        <v/>
      </c>
      <c r="I893" s="407" t="str">
        <f t="shared" si="215"/>
        <v/>
      </c>
      <c r="J893" s="407" t="str">
        <f t="shared" si="216"/>
        <v/>
      </c>
      <c r="K893" s="407" t="str">
        <f t="shared" si="211"/>
        <v/>
      </c>
      <c r="L893" s="407"/>
      <c r="N893" s="366"/>
      <c r="O893" s="367" t="str">
        <f t="shared" si="217"/>
        <v/>
      </c>
      <c r="P893" s="366"/>
      <c r="Q893" s="395" t="str">
        <f t="shared" si="218"/>
        <v/>
      </c>
      <c r="R893" s="366"/>
      <c r="S893" s="396" t="str">
        <f t="shared" si="219"/>
        <v/>
      </c>
      <c r="T893" s="397">
        <f ca="1">SUMIF($N$8:S$9,"QUANT.",N893:S893)</f>
        <v>0</v>
      </c>
      <c r="U893" s="398">
        <f ca="1" t="shared" si="212"/>
        <v>0</v>
      </c>
      <c r="V893" s="399" t="str">
        <f ca="1" t="shared" si="214"/>
        <v/>
      </c>
      <c r="W893" s="400">
        <f ca="1" t="shared" si="220"/>
        <v>0</v>
      </c>
      <c r="X893" s="400" t="e">
        <f ca="1" t="shared" si="221"/>
        <v>#VALUE!</v>
      </c>
    </row>
    <row r="894" spans="1:24">
      <c r="A894" s="402"/>
      <c r="B894" s="403"/>
      <c r="C894" s="404" t="str">
        <f>IF($B894="","",IFERROR(VLOOKUP($B894,#REF!,2,0),IFERROR(VLOOKUP($B894,#REF!,2,0),"")))</f>
        <v/>
      </c>
      <c r="D894" s="405" t="str">
        <f>IF($B894="","",IFERROR(VLOOKUP($B894,#REF!,3,0),IFERROR(VLOOKUP($B894,#REF!,3,0),"")))</f>
        <v/>
      </c>
      <c r="E894" s="406"/>
      <c r="F894" s="407" t="str">
        <f>IF($B894="","",IFERROR(VLOOKUP($B894,#REF!,4,0),IFERROR(VLOOKUP($B894,#REF!,6,0),"")))</f>
        <v/>
      </c>
      <c r="G894" s="407" t="str">
        <f>IF($B894="","",IFERROR(VLOOKUP($B894,#REF!,5,0),IFERROR(VLOOKUP($B894,#REF!,7,0),"")))</f>
        <v/>
      </c>
      <c r="H894" s="407" t="str">
        <f t="shared" si="213"/>
        <v/>
      </c>
      <c r="I894" s="407" t="str">
        <f t="shared" si="215"/>
        <v/>
      </c>
      <c r="J894" s="407" t="str">
        <f t="shared" si="216"/>
        <v/>
      </c>
      <c r="K894" s="407" t="str">
        <f t="shared" si="211"/>
        <v/>
      </c>
      <c r="L894" s="407"/>
      <c r="N894" s="366"/>
      <c r="O894" s="367" t="str">
        <f t="shared" si="217"/>
        <v/>
      </c>
      <c r="P894" s="366"/>
      <c r="Q894" s="395" t="str">
        <f t="shared" si="218"/>
        <v/>
      </c>
      <c r="R894" s="366"/>
      <c r="S894" s="396" t="str">
        <f t="shared" si="219"/>
        <v/>
      </c>
      <c r="T894" s="397">
        <f ca="1">SUMIF($N$8:S$9,"QUANT.",N894:S894)</f>
        <v>0</v>
      </c>
      <c r="U894" s="398">
        <f ca="1" t="shared" si="212"/>
        <v>0</v>
      </c>
      <c r="V894" s="399" t="str">
        <f ca="1" t="shared" si="214"/>
        <v/>
      </c>
      <c r="W894" s="400">
        <f ca="1" t="shared" si="220"/>
        <v>0</v>
      </c>
      <c r="X894" s="400" t="e">
        <f ca="1" t="shared" si="221"/>
        <v>#VALUE!</v>
      </c>
    </row>
    <row r="895" spans="1:24">
      <c r="A895" s="402"/>
      <c r="B895" s="403"/>
      <c r="C895" s="404" t="str">
        <f>IF($B895="","",IFERROR(VLOOKUP($B895,#REF!,2,0),IFERROR(VLOOKUP($B895,#REF!,2,0),"")))</f>
        <v/>
      </c>
      <c r="D895" s="405" t="str">
        <f>IF($B895="","",IFERROR(VLOOKUP($B895,#REF!,3,0),IFERROR(VLOOKUP($B895,#REF!,3,0),"")))</f>
        <v/>
      </c>
      <c r="E895" s="406"/>
      <c r="F895" s="407" t="str">
        <f>IF($B895="","",IFERROR(VLOOKUP($B895,#REF!,4,0),IFERROR(VLOOKUP($B895,#REF!,6,0),"")))</f>
        <v/>
      </c>
      <c r="G895" s="407" t="str">
        <f>IF($B895="","",IFERROR(VLOOKUP($B895,#REF!,5,0),IFERROR(VLOOKUP($B895,#REF!,7,0),"")))</f>
        <v/>
      </c>
      <c r="H895" s="407" t="str">
        <f t="shared" si="213"/>
        <v/>
      </c>
      <c r="I895" s="407" t="str">
        <f t="shared" si="215"/>
        <v/>
      </c>
      <c r="J895" s="407" t="str">
        <f t="shared" si="216"/>
        <v/>
      </c>
      <c r="K895" s="407" t="str">
        <f t="shared" si="211"/>
        <v/>
      </c>
      <c r="L895" s="407"/>
      <c r="N895" s="366"/>
      <c r="O895" s="367" t="str">
        <f t="shared" si="217"/>
        <v/>
      </c>
      <c r="P895" s="366"/>
      <c r="Q895" s="395" t="str">
        <f t="shared" si="218"/>
        <v/>
      </c>
      <c r="R895" s="366"/>
      <c r="S895" s="396" t="str">
        <f t="shared" si="219"/>
        <v/>
      </c>
      <c r="T895" s="397">
        <f ca="1">SUMIF($N$8:S$9,"QUANT.",N895:S895)</f>
        <v>0</v>
      </c>
      <c r="U895" s="398">
        <f ca="1" t="shared" si="212"/>
        <v>0</v>
      </c>
      <c r="V895" s="399" t="str">
        <f ca="1" t="shared" si="214"/>
        <v/>
      </c>
      <c r="W895" s="400">
        <f ca="1" t="shared" si="220"/>
        <v>0</v>
      </c>
      <c r="X895" s="400" t="e">
        <f ca="1" t="shared" si="221"/>
        <v>#VALUE!</v>
      </c>
    </row>
    <row r="896" spans="1:24">
      <c r="A896" s="402"/>
      <c r="B896" s="403"/>
      <c r="C896" s="404" t="str">
        <f>IF($B896="","",IFERROR(VLOOKUP($B896,#REF!,2,0),IFERROR(VLOOKUP($B896,#REF!,2,0),"")))</f>
        <v/>
      </c>
      <c r="D896" s="405" t="str">
        <f>IF($B896="","",IFERROR(VLOOKUP($B896,#REF!,3,0),IFERROR(VLOOKUP($B896,#REF!,3,0),"")))</f>
        <v/>
      </c>
      <c r="E896" s="406"/>
      <c r="F896" s="407" t="str">
        <f>IF($B896="","",IFERROR(VLOOKUP($B896,#REF!,4,0),IFERROR(VLOOKUP($B896,#REF!,6,0),"")))</f>
        <v/>
      </c>
      <c r="G896" s="407" t="str">
        <f>IF($B896="","",IFERROR(VLOOKUP($B896,#REF!,5,0),IFERROR(VLOOKUP($B896,#REF!,7,0),"")))</f>
        <v/>
      </c>
      <c r="H896" s="407" t="str">
        <f t="shared" si="213"/>
        <v/>
      </c>
      <c r="I896" s="407" t="str">
        <f t="shared" si="215"/>
        <v/>
      </c>
      <c r="J896" s="407" t="str">
        <f t="shared" si="216"/>
        <v/>
      </c>
      <c r="K896" s="407" t="str">
        <f t="shared" si="211"/>
        <v/>
      </c>
      <c r="L896" s="407"/>
      <c r="N896" s="366"/>
      <c r="O896" s="367" t="str">
        <f t="shared" si="217"/>
        <v/>
      </c>
      <c r="P896" s="366"/>
      <c r="Q896" s="395" t="str">
        <f t="shared" si="218"/>
        <v/>
      </c>
      <c r="R896" s="366"/>
      <c r="S896" s="396" t="str">
        <f t="shared" si="219"/>
        <v/>
      </c>
      <c r="T896" s="397">
        <f ca="1">SUMIF($N$8:S$9,"QUANT.",N896:S896)</f>
        <v>0</v>
      </c>
      <c r="U896" s="398">
        <f ca="1" t="shared" si="212"/>
        <v>0</v>
      </c>
      <c r="V896" s="399" t="str">
        <f ca="1" t="shared" si="214"/>
        <v/>
      </c>
      <c r="W896" s="400">
        <f ca="1" t="shared" si="220"/>
        <v>0</v>
      </c>
      <c r="X896" s="400" t="e">
        <f ca="1" t="shared" si="221"/>
        <v>#VALUE!</v>
      </c>
    </row>
    <row r="897" spans="1:24">
      <c r="A897" s="402"/>
      <c r="B897" s="403"/>
      <c r="C897" s="404" t="str">
        <f>IF($B897="","",IFERROR(VLOOKUP($B897,#REF!,2,0),IFERROR(VLOOKUP($B897,#REF!,2,0),"")))</f>
        <v/>
      </c>
      <c r="D897" s="405" t="str">
        <f>IF($B897="","",IFERROR(VLOOKUP($B897,#REF!,3,0),IFERROR(VLOOKUP($B897,#REF!,3,0),"")))</f>
        <v/>
      </c>
      <c r="E897" s="406"/>
      <c r="F897" s="407" t="str">
        <f>IF($B897="","",IFERROR(VLOOKUP($B897,#REF!,4,0),IFERROR(VLOOKUP($B897,#REF!,6,0),"")))</f>
        <v/>
      </c>
      <c r="G897" s="407" t="str">
        <f>IF($B897="","",IFERROR(VLOOKUP($B897,#REF!,5,0),IFERROR(VLOOKUP($B897,#REF!,7,0),"")))</f>
        <v/>
      </c>
      <c r="H897" s="407" t="str">
        <f t="shared" si="213"/>
        <v/>
      </c>
      <c r="I897" s="407" t="str">
        <f t="shared" si="215"/>
        <v/>
      </c>
      <c r="J897" s="407" t="str">
        <f t="shared" si="216"/>
        <v/>
      </c>
      <c r="K897" s="407" t="str">
        <f t="shared" si="211"/>
        <v/>
      </c>
      <c r="L897" s="407"/>
      <c r="N897" s="366"/>
      <c r="O897" s="367" t="str">
        <f t="shared" si="217"/>
        <v/>
      </c>
      <c r="P897" s="366"/>
      <c r="Q897" s="395" t="str">
        <f t="shared" si="218"/>
        <v/>
      </c>
      <c r="R897" s="366"/>
      <c r="S897" s="396" t="str">
        <f t="shared" si="219"/>
        <v/>
      </c>
      <c r="T897" s="397">
        <f ca="1">SUMIF($N$8:S$9,"QUANT.",N897:S897)</f>
        <v>0</v>
      </c>
      <c r="U897" s="398">
        <f ca="1" t="shared" si="212"/>
        <v>0</v>
      </c>
      <c r="V897" s="399" t="str">
        <f ca="1" t="shared" si="214"/>
        <v/>
      </c>
      <c r="W897" s="400">
        <f ca="1" t="shared" si="220"/>
        <v>0</v>
      </c>
      <c r="X897" s="400" t="e">
        <f ca="1" t="shared" si="221"/>
        <v>#VALUE!</v>
      </c>
    </row>
    <row r="898" spans="1:24">
      <c r="A898" s="402"/>
      <c r="B898" s="403"/>
      <c r="C898" s="404" t="str">
        <f>IF($B898="","",IFERROR(VLOOKUP($B898,#REF!,2,0),IFERROR(VLOOKUP($B898,#REF!,2,0),"")))</f>
        <v/>
      </c>
      <c r="D898" s="405" t="str">
        <f>IF($B898="","",IFERROR(VLOOKUP($B898,#REF!,3,0),IFERROR(VLOOKUP($B898,#REF!,3,0),"")))</f>
        <v/>
      </c>
      <c r="E898" s="406"/>
      <c r="F898" s="407" t="str">
        <f>IF($B898="","",IFERROR(VLOOKUP($B898,#REF!,4,0),IFERROR(VLOOKUP($B898,#REF!,6,0),"")))</f>
        <v/>
      </c>
      <c r="G898" s="407" t="str">
        <f>IF($B898="","",IFERROR(VLOOKUP($B898,#REF!,5,0),IFERROR(VLOOKUP($B898,#REF!,7,0),"")))</f>
        <v/>
      </c>
      <c r="H898" s="407" t="str">
        <f t="shared" si="213"/>
        <v/>
      </c>
      <c r="I898" s="407" t="str">
        <f t="shared" si="215"/>
        <v/>
      </c>
      <c r="J898" s="407" t="str">
        <f t="shared" si="216"/>
        <v/>
      </c>
      <c r="K898" s="407" t="str">
        <f t="shared" si="211"/>
        <v/>
      </c>
      <c r="L898" s="407"/>
      <c r="N898" s="366"/>
      <c r="O898" s="367" t="str">
        <f t="shared" si="217"/>
        <v/>
      </c>
      <c r="P898" s="366"/>
      <c r="Q898" s="395" t="str">
        <f t="shared" si="218"/>
        <v/>
      </c>
      <c r="R898" s="366"/>
      <c r="S898" s="396" t="str">
        <f t="shared" si="219"/>
        <v/>
      </c>
      <c r="T898" s="397">
        <f ca="1">SUMIF($N$8:S$9,"QUANT.",N898:S898)</f>
        <v>0</v>
      </c>
      <c r="U898" s="398">
        <f ca="1" t="shared" si="212"/>
        <v>0</v>
      </c>
      <c r="V898" s="399" t="str">
        <f ca="1" t="shared" si="214"/>
        <v/>
      </c>
      <c r="W898" s="400">
        <f ca="1" t="shared" si="220"/>
        <v>0</v>
      </c>
      <c r="X898" s="400" t="e">
        <f ca="1" t="shared" si="221"/>
        <v>#VALUE!</v>
      </c>
    </row>
    <row r="899" spans="1:24">
      <c r="A899" s="402"/>
      <c r="B899" s="403"/>
      <c r="C899" s="404" t="str">
        <f>IF($B899="","",IFERROR(VLOOKUP($B899,#REF!,2,0),IFERROR(VLOOKUP($B899,#REF!,2,0),"")))</f>
        <v/>
      </c>
      <c r="D899" s="405" t="str">
        <f>IF($B899="","",IFERROR(VLOOKUP($B899,#REF!,3,0),IFERROR(VLOOKUP($B899,#REF!,3,0),"")))</f>
        <v/>
      </c>
      <c r="E899" s="406"/>
      <c r="F899" s="407" t="str">
        <f>IF($B899="","",IFERROR(VLOOKUP($B899,#REF!,4,0),IFERROR(VLOOKUP($B899,#REF!,6,0),"")))</f>
        <v/>
      </c>
      <c r="G899" s="407" t="str">
        <f>IF($B899="","",IFERROR(VLOOKUP($B899,#REF!,5,0),IFERROR(VLOOKUP($B899,#REF!,7,0),"")))</f>
        <v/>
      </c>
      <c r="H899" s="407" t="str">
        <f t="shared" si="213"/>
        <v/>
      </c>
      <c r="I899" s="407" t="str">
        <f t="shared" si="215"/>
        <v/>
      </c>
      <c r="J899" s="407" t="str">
        <f t="shared" si="216"/>
        <v/>
      </c>
      <c r="K899" s="407" t="str">
        <f t="shared" si="211"/>
        <v/>
      </c>
      <c r="L899" s="407"/>
      <c r="N899" s="366"/>
      <c r="O899" s="367" t="str">
        <f t="shared" si="217"/>
        <v/>
      </c>
      <c r="P899" s="366"/>
      <c r="Q899" s="395" t="str">
        <f t="shared" si="218"/>
        <v/>
      </c>
      <c r="R899" s="366"/>
      <c r="S899" s="396" t="str">
        <f t="shared" si="219"/>
        <v/>
      </c>
      <c r="T899" s="397">
        <f ca="1">SUMIF($N$8:S$9,"QUANT.",N899:S899)</f>
        <v>0</v>
      </c>
      <c r="U899" s="398">
        <f ca="1" t="shared" si="212"/>
        <v>0</v>
      </c>
      <c r="V899" s="399" t="str">
        <f ca="1" t="shared" si="214"/>
        <v/>
      </c>
      <c r="W899" s="400">
        <f ca="1" t="shared" si="220"/>
        <v>0</v>
      </c>
      <c r="X899" s="400" t="e">
        <f ca="1" t="shared" si="221"/>
        <v>#VALUE!</v>
      </c>
    </row>
    <row r="900" spans="1:24">
      <c r="A900" s="402"/>
      <c r="B900" s="403"/>
      <c r="C900" s="404" t="str">
        <f>IF($B900="","",IFERROR(VLOOKUP($B900,#REF!,2,0),IFERROR(VLOOKUP($B900,#REF!,2,0),"")))</f>
        <v/>
      </c>
      <c r="D900" s="405" t="str">
        <f>IF($B900="","",IFERROR(VLOOKUP($B900,#REF!,3,0),IFERROR(VLOOKUP($B900,#REF!,3,0),"")))</f>
        <v/>
      </c>
      <c r="E900" s="406"/>
      <c r="F900" s="407" t="str">
        <f>IF($B900="","",IFERROR(VLOOKUP($B900,#REF!,4,0),IFERROR(VLOOKUP($B900,#REF!,6,0),"")))</f>
        <v/>
      </c>
      <c r="G900" s="407" t="str">
        <f>IF($B900="","",IFERROR(VLOOKUP($B900,#REF!,5,0),IFERROR(VLOOKUP($B900,#REF!,7,0),"")))</f>
        <v/>
      </c>
      <c r="H900" s="407" t="str">
        <f t="shared" si="213"/>
        <v/>
      </c>
      <c r="I900" s="407" t="str">
        <f t="shared" si="215"/>
        <v/>
      </c>
      <c r="J900" s="407" t="str">
        <f t="shared" si="216"/>
        <v/>
      </c>
      <c r="K900" s="407" t="str">
        <f t="shared" si="211"/>
        <v/>
      </c>
      <c r="L900" s="407"/>
      <c r="N900" s="366"/>
      <c r="O900" s="367" t="str">
        <f t="shared" si="217"/>
        <v/>
      </c>
      <c r="P900" s="366"/>
      <c r="Q900" s="395" t="str">
        <f t="shared" si="218"/>
        <v/>
      </c>
      <c r="R900" s="366"/>
      <c r="S900" s="396" t="str">
        <f t="shared" si="219"/>
        <v/>
      </c>
      <c r="T900" s="397">
        <f ca="1">SUMIF($N$8:S$9,"QUANT.",N900:S900)</f>
        <v>0</v>
      </c>
      <c r="U900" s="398">
        <f ca="1" t="shared" si="212"/>
        <v>0</v>
      </c>
      <c r="V900" s="399" t="str">
        <f ca="1" t="shared" si="214"/>
        <v/>
      </c>
      <c r="W900" s="400">
        <f ca="1" t="shared" si="220"/>
        <v>0</v>
      </c>
      <c r="X900" s="400" t="e">
        <f ca="1" t="shared" si="221"/>
        <v>#VALUE!</v>
      </c>
    </row>
    <row r="901" spans="1:24">
      <c r="A901" s="402"/>
      <c r="B901" s="403"/>
      <c r="C901" s="404" t="str">
        <f>IF($B901="","",IFERROR(VLOOKUP($B901,#REF!,2,0),IFERROR(VLOOKUP($B901,#REF!,2,0),"")))</f>
        <v/>
      </c>
      <c r="D901" s="405" t="str">
        <f>IF($B901="","",IFERROR(VLOOKUP($B901,#REF!,3,0),IFERROR(VLOOKUP($B901,#REF!,3,0),"")))</f>
        <v/>
      </c>
      <c r="E901" s="406"/>
      <c r="F901" s="407" t="str">
        <f>IF($B901="","",IFERROR(VLOOKUP($B901,#REF!,4,0),IFERROR(VLOOKUP($B901,#REF!,6,0),"")))</f>
        <v/>
      </c>
      <c r="G901" s="407" t="str">
        <f>IF($B901="","",IFERROR(VLOOKUP($B901,#REF!,5,0),IFERROR(VLOOKUP($B901,#REF!,7,0),"")))</f>
        <v/>
      </c>
      <c r="H901" s="407" t="str">
        <f t="shared" si="213"/>
        <v/>
      </c>
      <c r="I901" s="407" t="str">
        <f t="shared" si="215"/>
        <v/>
      </c>
      <c r="J901" s="407" t="str">
        <f t="shared" si="216"/>
        <v/>
      </c>
      <c r="K901" s="407" t="str">
        <f t="shared" si="211"/>
        <v/>
      </c>
      <c r="L901" s="407"/>
      <c r="N901" s="366"/>
      <c r="O901" s="367" t="str">
        <f t="shared" si="217"/>
        <v/>
      </c>
      <c r="P901" s="366"/>
      <c r="Q901" s="395" t="str">
        <f t="shared" si="218"/>
        <v/>
      </c>
      <c r="R901" s="366"/>
      <c r="S901" s="396" t="str">
        <f t="shared" si="219"/>
        <v/>
      </c>
      <c r="T901" s="397">
        <f ca="1">SUMIF($N$8:S$9,"QUANT.",N901:S901)</f>
        <v>0</v>
      </c>
      <c r="U901" s="398">
        <f ca="1" t="shared" si="212"/>
        <v>0</v>
      </c>
      <c r="V901" s="399" t="str">
        <f ca="1" t="shared" si="214"/>
        <v/>
      </c>
      <c r="W901" s="400">
        <f ca="1" t="shared" si="220"/>
        <v>0</v>
      </c>
      <c r="X901" s="400" t="e">
        <f ca="1" t="shared" si="221"/>
        <v>#VALUE!</v>
      </c>
    </row>
    <row r="902" spans="1:24">
      <c r="A902" s="402"/>
      <c r="B902" s="403"/>
      <c r="C902" s="404" t="str">
        <f>IF($B902="","",IFERROR(VLOOKUP($B902,#REF!,2,0),IFERROR(VLOOKUP($B902,#REF!,2,0),"")))</f>
        <v/>
      </c>
      <c r="D902" s="405" t="str">
        <f>IF($B902="","",IFERROR(VLOOKUP($B902,#REF!,3,0),IFERROR(VLOOKUP($B902,#REF!,3,0),"")))</f>
        <v/>
      </c>
      <c r="E902" s="406"/>
      <c r="F902" s="407" t="str">
        <f>IF($B902="","",IFERROR(VLOOKUP($B902,#REF!,4,0),IFERROR(VLOOKUP($B902,#REF!,6,0),"")))</f>
        <v/>
      </c>
      <c r="G902" s="407" t="str">
        <f>IF($B902="","",IFERROR(VLOOKUP($B902,#REF!,5,0),IFERROR(VLOOKUP($B902,#REF!,7,0),"")))</f>
        <v/>
      </c>
      <c r="H902" s="407" t="str">
        <f t="shared" si="213"/>
        <v/>
      </c>
      <c r="I902" s="407" t="str">
        <f t="shared" si="215"/>
        <v/>
      </c>
      <c r="J902" s="407" t="str">
        <f t="shared" si="216"/>
        <v/>
      </c>
      <c r="K902" s="407" t="str">
        <f t="shared" si="211"/>
        <v/>
      </c>
      <c r="L902" s="407"/>
      <c r="N902" s="366"/>
      <c r="O902" s="367" t="str">
        <f t="shared" si="217"/>
        <v/>
      </c>
      <c r="P902" s="366"/>
      <c r="Q902" s="395" t="str">
        <f t="shared" si="218"/>
        <v/>
      </c>
      <c r="R902" s="366"/>
      <c r="S902" s="396" t="str">
        <f t="shared" si="219"/>
        <v/>
      </c>
      <c r="T902" s="397">
        <f ca="1">SUMIF($N$8:S$9,"QUANT.",N902:S902)</f>
        <v>0</v>
      </c>
      <c r="U902" s="398">
        <f ca="1" t="shared" si="212"/>
        <v>0</v>
      </c>
      <c r="V902" s="399" t="str">
        <f ca="1" t="shared" si="214"/>
        <v/>
      </c>
      <c r="W902" s="400">
        <f ca="1" t="shared" si="220"/>
        <v>0</v>
      </c>
      <c r="X902" s="400" t="e">
        <f ca="1" t="shared" si="221"/>
        <v>#VALUE!</v>
      </c>
    </row>
    <row r="903" spans="1:24">
      <c r="A903" s="402"/>
      <c r="B903" s="403"/>
      <c r="C903" s="404" t="str">
        <f>IF($B903="","",IFERROR(VLOOKUP($B903,#REF!,2,0),IFERROR(VLOOKUP($B903,#REF!,2,0),"")))</f>
        <v/>
      </c>
      <c r="D903" s="405" t="str">
        <f>IF($B903="","",IFERROR(VLOOKUP($B903,#REF!,3,0),IFERROR(VLOOKUP($B903,#REF!,3,0),"")))</f>
        <v/>
      </c>
      <c r="E903" s="406"/>
      <c r="F903" s="407" t="str">
        <f>IF($B903="","",IFERROR(VLOOKUP($B903,#REF!,4,0),IFERROR(VLOOKUP($B903,#REF!,6,0),"")))</f>
        <v/>
      </c>
      <c r="G903" s="407" t="str">
        <f>IF($B903="","",IFERROR(VLOOKUP($B903,#REF!,5,0),IFERROR(VLOOKUP($B903,#REF!,7,0),"")))</f>
        <v/>
      </c>
      <c r="H903" s="407" t="str">
        <f t="shared" si="213"/>
        <v/>
      </c>
      <c r="I903" s="407" t="str">
        <f t="shared" si="215"/>
        <v/>
      </c>
      <c r="J903" s="407" t="str">
        <f t="shared" si="216"/>
        <v/>
      </c>
      <c r="K903" s="407" t="str">
        <f t="shared" si="211"/>
        <v/>
      </c>
      <c r="L903" s="407"/>
      <c r="N903" s="366"/>
      <c r="O903" s="367" t="str">
        <f t="shared" si="217"/>
        <v/>
      </c>
      <c r="P903" s="366"/>
      <c r="Q903" s="395" t="str">
        <f t="shared" si="218"/>
        <v/>
      </c>
      <c r="R903" s="366"/>
      <c r="S903" s="396" t="str">
        <f t="shared" si="219"/>
        <v/>
      </c>
      <c r="T903" s="397">
        <f ca="1">SUMIF($N$8:S$9,"QUANT.",N903:S903)</f>
        <v>0</v>
      </c>
      <c r="U903" s="398">
        <f ca="1" t="shared" si="212"/>
        <v>0</v>
      </c>
      <c r="V903" s="399" t="str">
        <f ca="1" t="shared" si="214"/>
        <v/>
      </c>
      <c r="W903" s="400">
        <f ca="1" t="shared" si="220"/>
        <v>0</v>
      </c>
      <c r="X903" s="400" t="e">
        <f ca="1" t="shared" si="221"/>
        <v>#VALUE!</v>
      </c>
    </row>
    <row r="904" spans="1:24">
      <c r="A904" s="402"/>
      <c r="B904" s="403"/>
      <c r="C904" s="404" t="str">
        <f>IF($B904="","",IFERROR(VLOOKUP($B904,#REF!,2,0),IFERROR(VLOOKUP($B904,#REF!,2,0),"")))</f>
        <v/>
      </c>
      <c r="D904" s="405" t="str">
        <f>IF($B904="","",IFERROR(VLOOKUP($B904,#REF!,3,0),IFERROR(VLOOKUP($B904,#REF!,3,0),"")))</f>
        <v/>
      </c>
      <c r="E904" s="406"/>
      <c r="F904" s="407" t="str">
        <f>IF($B904="","",IFERROR(VLOOKUP($B904,#REF!,4,0),IFERROR(VLOOKUP($B904,#REF!,6,0),"")))</f>
        <v/>
      </c>
      <c r="G904" s="407" t="str">
        <f>IF($B904="","",IFERROR(VLOOKUP($B904,#REF!,5,0),IFERROR(VLOOKUP($B904,#REF!,7,0),"")))</f>
        <v/>
      </c>
      <c r="H904" s="407" t="str">
        <f t="shared" si="213"/>
        <v/>
      </c>
      <c r="I904" s="407" t="str">
        <f t="shared" si="215"/>
        <v/>
      </c>
      <c r="J904" s="407" t="str">
        <f t="shared" si="216"/>
        <v/>
      </c>
      <c r="K904" s="407" t="str">
        <f t="shared" si="211"/>
        <v/>
      </c>
      <c r="L904" s="407"/>
      <c r="N904" s="366"/>
      <c r="O904" s="367" t="str">
        <f t="shared" si="217"/>
        <v/>
      </c>
      <c r="P904" s="366"/>
      <c r="Q904" s="395" t="str">
        <f t="shared" si="218"/>
        <v/>
      </c>
      <c r="R904" s="366"/>
      <c r="S904" s="396" t="str">
        <f t="shared" si="219"/>
        <v/>
      </c>
      <c r="T904" s="397">
        <f ca="1">SUMIF($N$8:S$9,"QUANT.",N904:S904)</f>
        <v>0</v>
      </c>
      <c r="U904" s="398">
        <f ca="1" t="shared" si="212"/>
        <v>0</v>
      </c>
      <c r="V904" s="399" t="str">
        <f ca="1" t="shared" si="214"/>
        <v/>
      </c>
      <c r="W904" s="400">
        <f ca="1" t="shared" si="220"/>
        <v>0</v>
      </c>
      <c r="X904" s="400" t="e">
        <f ca="1" t="shared" si="221"/>
        <v>#VALUE!</v>
      </c>
    </row>
    <row r="905" spans="1:24">
      <c r="A905" s="402"/>
      <c r="B905" s="403"/>
      <c r="C905" s="404" t="str">
        <f>IF($B905="","",IFERROR(VLOOKUP($B905,#REF!,2,0),IFERROR(VLOOKUP($B905,#REF!,2,0),"")))</f>
        <v/>
      </c>
      <c r="D905" s="405" t="str">
        <f>IF($B905="","",IFERROR(VLOOKUP($B905,#REF!,3,0),IFERROR(VLOOKUP($B905,#REF!,3,0),"")))</f>
        <v/>
      </c>
      <c r="E905" s="406"/>
      <c r="F905" s="407" t="str">
        <f>IF($B905="","",IFERROR(VLOOKUP($B905,#REF!,4,0),IFERROR(VLOOKUP($B905,#REF!,6,0),"")))</f>
        <v/>
      </c>
      <c r="G905" s="407" t="str">
        <f>IF($B905="","",IFERROR(VLOOKUP($B905,#REF!,5,0),IFERROR(VLOOKUP($B905,#REF!,7,0),"")))</f>
        <v/>
      </c>
      <c r="H905" s="407" t="str">
        <f t="shared" si="213"/>
        <v/>
      </c>
      <c r="I905" s="407" t="str">
        <f t="shared" si="215"/>
        <v/>
      </c>
      <c r="J905" s="407" t="str">
        <f t="shared" si="216"/>
        <v/>
      </c>
      <c r="K905" s="407" t="str">
        <f t="shared" si="211"/>
        <v/>
      </c>
      <c r="L905" s="407"/>
      <c r="N905" s="366"/>
      <c r="O905" s="367" t="str">
        <f t="shared" si="217"/>
        <v/>
      </c>
      <c r="P905" s="366"/>
      <c r="Q905" s="395" t="str">
        <f t="shared" si="218"/>
        <v/>
      </c>
      <c r="R905" s="366"/>
      <c r="S905" s="396" t="str">
        <f t="shared" si="219"/>
        <v/>
      </c>
      <c r="T905" s="397">
        <f ca="1">SUMIF($N$8:S$9,"QUANT.",N905:S905)</f>
        <v>0</v>
      </c>
      <c r="U905" s="398">
        <f ca="1" t="shared" si="212"/>
        <v>0</v>
      </c>
      <c r="V905" s="399" t="str">
        <f ca="1" t="shared" si="214"/>
        <v/>
      </c>
      <c r="W905" s="400">
        <f ca="1" t="shared" si="220"/>
        <v>0</v>
      </c>
      <c r="X905" s="400" t="e">
        <f ca="1" t="shared" si="221"/>
        <v>#VALUE!</v>
      </c>
    </row>
    <row r="906" spans="1:24">
      <c r="A906" s="402"/>
      <c r="B906" s="403"/>
      <c r="C906" s="404" t="str">
        <f>IF($B906="","",IFERROR(VLOOKUP($B906,#REF!,2,0),IFERROR(VLOOKUP($B906,#REF!,2,0),"")))</f>
        <v/>
      </c>
      <c r="D906" s="405" t="str">
        <f>IF($B906="","",IFERROR(VLOOKUP($B906,#REF!,3,0),IFERROR(VLOOKUP($B906,#REF!,3,0),"")))</f>
        <v/>
      </c>
      <c r="E906" s="406"/>
      <c r="F906" s="407" t="str">
        <f>IF($B906="","",IFERROR(VLOOKUP($B906,#REF!,4,0),IFERROR(VLOOKUP($B906,#REF!,6,0),"")))</f>
        <v/>
      </c>
      <c r="G906" s="407" t="str">
        <f>IF($B906="","",IFERROR(VLOOKUP($B906,#REF!,5,0),IFERROR(VLOOKUP($B906,#REF!,7,0),"")))</f>
        <v/>
      </c>
      <c r="H906" s="407" t="str">
        <f t="shared" si="213"/>
        <v/>
      </c>
      <c r="I906" s="407" t="str">
        <f t="shared" si="215"/>
        <v/>
      </c>
      <c r="J906" s="407" t="str">
        <f t="shared" si="216"/>
        <v/>
      </c>
      <c r="K906" s="407" t="str">
        <f t="shared" si="211"/>
        <v/>
      </c>
      <c r="L906" s="407"/>
      <c r="N906" s="366"/>
      <c r="O906" s="367" t="str">
        <f t="shared" si="217"/>
        <v/>
      </c>
      <c r="P906" s="366"/>
      <c r="Q906" s="395" t="str">
        <f t="shared" si="218"/>
        <v/>
      </c>
      <c r="R906" s="366"/>
      <c r="S906" s="396" t="str">
        <f t="shared" si="219"/>
        <v/>
      </c>
      <c r="T906" s="397">
        <f ca="1">SUMIF($N$8:S$9,"QUANT.",N906:S906)</f>
        <v>0</v>
      </c>
      <c r="U906" s="398">
        <f ca="1" t="shared" si="212"/>
        <v>0</v>
      </c>
      <c r="V906" s="399" t="str">
        <f ca="1" t="shared" si="214"/>
        <v/>
      </c>
      <c r="W906" s="400">
        <f ca="1" t="shared" si="220"/>
        <v>0</v>
      </c>
      <c r="X906" s="400" t="e">
        <f ca="1" t="shared" si="221"/>
        <v>#VALUE!</v>
      </c>
    </row>
    <row r="907" spans="1:24">
      <c r="A907" s="402"/>
      <c r="B907" s="403"/>
      <c r="C907" s="404" t="str">
        <f>IF($B907="","",IFERROR(VLOOKUP($B907,#REF!,2,0),IFERROR(VLOOKUP($B907,#REF!,2,0),"")))</f>
        <v/>
      </c>
      <c r="D907" s="405" t="str">
        <f>IF($B907="","",IFERROR(VLOOKUP($B907,#REF!,3,0),IFERROR(VLOOKUP($B907,#REF!,3,0),"")))</f>
        <v/>
      </c>
      <c r="E907" s="406"/>
      <c r="F907" s="407" t="str">
        <f>IF($B907="","",IFERROR(VLOOKUP($B907,#REF!,4,0),IFERROR(VLOOKUP($B907,#REF!,6,0),"")))</f>
        <v/>
      </c>
      <c r="G907" s="407" t="str">
        <f>IF($B907="","",IFERROR(VLOOKUP($B907,#REF!,5,0),IFERROR(VLOOKUP($B907,#REF!,7,0),"")))</f>
        <v/>
      </c>
      <c r="H907" s="407" t="str">
        <f t="shared" si="213"/>
        <v/>
      </c>
      <c r="I907" s="407" t="str">
        <f t="shared" si="215"/>
        <v/>
      </c>
      <c r="J907" s="407" t="str">
        <f t="shared" si="216"/>
        <v/>
      </c>
      <c r="K907" s="407" t="str">
        <f t="shared" si="211"/>
        <v/>
      </c>
      <c r="L907" s="407"/>
      <c r="N907" s="366"/>
      <c r="O907" s="367" t="str">
        <f t="shared" si="217"/>
        <v/>
      </c>
      <c r="P907" s="366"/>
      <c r="Q907" s="395" t="str">
        <f t="shared" si="218"/>
        <v/>
      </c>
      <c r="R907" s="366"/>
      <c r="S907" s="396" t="str">
        <f t="shared" si="219"/>
        <v/>
      </c>
      <c r="T907" s="397">
        <f ca="1">SUMIF($N$8:S$9,"QUANT.",N907:S907)</f>
        <v>0</v>
      </c>
      <c r="U907" s="398">
        <f ca="1" t="shared" si="212"/>
        <v>0</v>
      </c>
      <c r="V907" s="399" t="str">
        <f ca="1" t="shared" si="214"/>
        <v/>
      </c>
      <c r="W907" s="400">
        <f ca="1" t="shared" si="220"/>
        <v>0</v>
      </c>
      <c r="X907" s="400" t="e">
        <f ca="1" t="shared" si="221"/>
        <v>#VALUE!</v>
      </c>
    </row>
    <row r="908" spans="1:24">
      <c r="A908" s="402"/>
      <c r="B908" s="403"/>
      <c r="C908" s="404" t="str">
        <f>IF($B908="","",IFERROR(VLOOKUP($B908,#REF!,2,0),IFERROR(VLOOKUP($B908,#REF!,2,0),"")))</f>
        <v/>
      </c>
      <c r="D908" s="405" t="str">
        <f>IF($B908="","",IFERROR(VLOOKUP($B908,#REF!,3,0),IFERROR(VLOOKUP($B908,#REF!,3,0),"")))</f>
        <v/>
      </c>
      <c r="E908" s="406"/>
      <c r="F908" s="407" t="str">
        <f>IF($B908="","",IFERROR(VLOOKUP($B908,#REF!,4,0),IFERROR(VLOOKUP($B908,#REF!,6,0),"")))</f>
        <v/>
      </c>
      <c r="G908" s="407" t="str">
        <f>IF($B908="","",IFERROR(VLOOKUP($B908,#REF!,5,0),IFERROR(VLOOKUP($B908,#REF!,7,0),"")))</f>
        <v/>
      </c>
      <c r="H908" s="407" t="str">
        <f t="shared" si="213"/>
        <v/>
      </c>
      <c r="I908" s="407" t="str">
        <f t="shared" si="215"/>
        <v/>
      </c>
      <c r="J908" s="407" t="str">
        <f t="shared" si="216"/>
        <v/>
      </c>
      <c r="K908" s="407" t="str">
        <f t="shared" si="211"/>
        <v/>
      </c>
      <c r="L908" s="407"/>
      <c r="N908" s="366"/>
      <c r="O908" s="367" t="str">
        <f t="shared" si="217"/>
        <v/>
      </c>
      <c r="P908" s="366"/>
      <c r="Q908" s="395" t="str">
        <f t="shared" si="218"/>
        <v/>
      </c>
      <c r="R908" s="366"/>
      <c r="S908" s="396" t="str">
        <f t="shared" si="219"/>
        <v/>
      </c>
      <c r="T908" s="397">
        <f ca="1">SUMIF($N$8:S$9,"QUANT.",N908:S908)</f>
        <v>0</v>
      </c>
      <c r="U908" s="398">
        <f ca="1" t="shared" si="212"/>
        <v>0</v>
      </c>
      <c r="V908" s="399" t="str">
        <f ca="1" t="shared" si="214"/>
        <v/>
      </c>
      <c r="W908" s="400">
        <f ca="1" t="shared" si="220"/>
        <v>0</v>
      </c>
      <c r="X908" s="400" t="e">
        <f ca="1" t="shared" si="221"/>
        <v>#VALUE!</v>
      </c>
    </row>
    <row r="909" spans="1:24">
      <c r="A909" s="402"/>
      <c r="B909" s="403"/>
      <c r="C909" s="404" t="str">
        <f>IF($B909="","",IFERROR(VLOOKUP($B909,#REF!,2,0),IFERROR(VLOOKUP($B909,#REF!,2,0),"")))</f>
        <v/>
      </c>
      <c r="D909" s="405" t="str">
        <f>IF($B909="","",IFERROR(VLOOKUP($B909,#REF!,3,0),IFERROR(VLOOKUP($B909,#REF!,3,0),"")))</f>
        <v/>
      </c>
      <c r="E909" s="406"/>
      <c r="F909" s="407" t="str">
        <f>IF($B909="","",IFERROR(VLOOKUP($B909,#REF!,4,0),IFERROR(VLOOKUP($B909,#REF!,6,0),"")))</f>
        <v/>
      </c>
      <c r="G909" s="407" t="str">
        <f>IF($B909="","",IFERROR(VLOOKUP($B909,#REF!,5,0),IFERROR(VLOOKUP($B909,#REF!,7,0),"")))</f>
        <v/>
      </c>
      <c r="H909" s="407" t="str">
        <f t="shared" si="213"/>
        <v/>
      </c>
      <c r="I909" s="407" t="str">
        <f t="shared" si="215"/>
        <v/>
      </c>
      <c r="J909" s="407" t="str">
        <f t="shared" si="216"/>
        <v/>
      </c>
      <c r="K909" s="407" t="str">
        <f t="shared" si="211"/>
        <v/>
      </c>
      <c r="L909" s="407"/>
      <c r="N909" s="366"/>
      <c r="O909" s="367" t="str">
        <f t="shared" si="217"/>
        <v/>
      </c>
      <c r="P909" s="366"/>
      <c r="Q909" s="395" t="str">
        <f t="shared" si="218"/>
        <v/>
      </c>
      <c r="R909" s="366"/>
      <c r="S909" s="396" t="str">
        <f t="shared" si="219"/>
        <v/>
      </c>
      <c r="T909" s="397">
        <f ca="1">SUMIF($N$8:S$9,"QUANT.",N909:S909)</f>
        <v>0</v>
      </c>
      <c r="U909" s="398">
        <f ca="1" t="shared" si="212"/>
        <v>0</v>
      </c>
      <c r="V909" s="399" t="str">
        <f ca="1" t="shared" si="214"/>
        <v/>
      </c>
      <c r="W909" s="400">
        <f ca="1" t="shared" si="220"/>
        <v>0</v>
      </c>
      <c r="X909" s="400" t="e">
        <f ca="1" t="shared" si="221"/>
        <v>#VALUE!</v>
      </c>
    </row>
    <row r="910" spans="1:24">
      <c r="A910" s="402"/>
      <c r="B910" s="403"/>
      <c r="C910" s="404" t="str">
        <f>IF($B910="","",IFERROR(VLOOKUP($B910,#REF!,2,0),IFERROR(VLOOKUP($B910,#REF!,2,0),"")))</f>
        <v/>
      </c>
      <c r="D910" s="405" t="str">
        <f>IF($B910="","",IFERROR(VLOOKUP($B910,#REF!,3,0),IFERROR(VLOOKUP($B910,#REF!,3,0),"")))</f>
        <v/>
      </c>
      <c r="E910" s="406"/>
      <c r="F910" s="407" t="str">
        <f>IF($B910="","",IFERROR(VLOOKUP($B910,#REF!,4,0),IFERROR(VLOOKUP($B910,#REF!,6,0),"")))</f>
        <v/>
      </c>
      <c r="G910" s="407" t="str">
        <f>IF($B910="","",IFERROR(VLOOKUP($B910,#REF!,5,0),IFERROR(VLOOKUP($B910,#REF!,7,0),"")))</f>
        <v/>
      </c>
      <c r="H910" s="407" t="str">
        <f t="shared" si="213"/>
        <v/>
      </c>
      <c r="I910" s="407" t="str">
        <f t="shared" si="215"/>
        <v/>
      </c>
      <c r="J910" s="407" t="str">
        <f t="shared" si="216"/>
        <v/>
      </c>
      <c r="K910" s="407" t="str">
        <f t="shared" si="211"/>
        <v/>
      </c>
      <c r="L910" s="407"/>
      <c r="N910" s="366"/>
      <c r="O910" s="367" t="str">
        <f t="shared" si="217"/>
        <v/>
      </c>
      <c r="P910" s="366"/>
      <c r="Q910" s="395" t="str">
        <f t="shared" si="218"/>
        <v/>
      </c>
      <c r="R910" s="366"/>
      <c r="S910" s="396" t="str">
        <f t="shared" si="219"/>
        <v/>
      </c>
      <c r="T910" s="397">
        <f ca="1">SUMIF($N$8:S$9,"QUANT.",N910:S910)</f>
        <v>0</v>
      </c>
      <c r="U910" s="398">
        <f ca="1" t="shared" si="212"/>
        <v>0</v>
      </c>
      <c r="V910" s="399" t="str">
        <f ca="1" t="shared" si="214"/>
        <v/>
      </c>
      <c r="W910" s="400">
        <f ca="1" t="shared" si="220"/>
        <v>0</v>
      </c>
      <c r="X910" s="400" t="e">
        <f ca="1" t="shared" si="221"/>
        <v>#VALUE!</v>
      </c>
    </row>
    <row r="911" spans="1:24">
      <c r="A911" s="402"/>
      <c r="B911" s="403"/>
      <c r="C911" s="404" t="str">
        <f>IF($B911="","",IFERROR(VLOOKUP($B911,#REF!,2,0),IFERROR(VLOOKUP($B911,#REF!,2,0),"")))</f>
        <v/>
      </c>
      <c r="D911" s="405" t="str">
        <f>IF($B911="","",IFERROR(VLOOKUP($B911,#REF!,3,0),IFERROR(VLOOKUP($B911,#REF!,3,0),"")))</f>
        <v/>
      </c>
      <c r="E911" s="406"/>
      <c r="F911" s="407" t="str">
        <f>IF($B911="","",IFERROR(VLOOKUP($B911,#REF!,4,0),IFERROR(VLOOKUP($B911,#REF!,6,0),"")))</f>
        <v/>
      </c>
      <c r="G911" s="407" t="str">
        <f>IF($B911="","",IFERROR(VLOOKUP($B911,#REF!,5,0),IFERROR(VLOOKUP($B911,#REF!,7,0),"")))</f>
        <v/>
      </c>
      <c r="H911" s="407" t="str">
        <f t="shared" si="213"/>
        <v/>
      </c>
      <c r="I911" s="407" t="str">
        <f t="shared" si="215"/>
        <v/>
      </c>
      <c r="J911" s="407" t="str">
        <f t="shared" si="216"/>
        <v/>
      </c>
      <c r="K911" s="407" t="str">
        <f t="shared" si="211"/>
        <v/>
      </c>
      <c r="L911" s="407"/>
      <c r="N911" s="366"/>
      <c r="O911" s="367" t="str">
        <f t="shared" si="217"/>
        <v/>
      </c>
      <c r="P911" s="366"/>
      <c r="Q911" s="395" t="str">
        <f t="shared" si="218"/>
        <v/>
      </c>
      <c r="R911" s="366"/>
      <c r="S911" s="396" t="str">
        <f t="shared" si="219"/>
        <v/>
      </c>
      <c r="T911" s="397">
        <f ca="1">SUMIF($N$8:S$9,"QUANT.",N911:S911)</f>
        <v>0</v>
      </c>
      <c r="U911" s="398">
        <f ca="1" t="shared" si="212"/>
        <v>0</v>
      </c>
      <c r="V911" s="399" t="str">
        <f ca="1" t="shared" si="214"/>
        <v/>
      </c>
      <c r="W911" s="400">
        <f ca="1" t="shared" si="220"/>
        <v>0</v>
      </c>
      <c r="X911" s="400" t="e">
        <f ca="1" t="shared" si="221"/>
        <v>#VALUE!</v>
      </c>
    </row>
    <row r="912" spans="1:24">
      <c r="A912" s="402"/>
      <c r="B912" s="403"/>
      <c r="C912" s="404" t="str">
        <f>IF($B912="","",IFERROR(VLOOKUP($B912,#REF!,2,0),IFERROR(VLOOKUP($B912,#REF!,2,0),"")))</f>
        <v/>
      </c>
      <c r="D912" s="405" t="str">
        <f>IF($B912="","",IFERROR(VLOOKUP($B912,#REF!,3,0),IFERROR(VLOOKUP($B912,#REF!,3,0),"")))</f>
        <v/>
      </c>
      <c r="E912" s="406"/>
      <c r="F912" s="407" t="str">
        <f>IF($B912="","",IFERROR(VLOOKUP($B912,#REF!,4,0),IFERROR(VLOOKUP($B912,#REF!,6,0),"")))</f>
        <v/>
      </c>
      <c r="G912" s="407" t="str">
        <f>IF($B912="","",IFERROR(VLOOKUP($B912,#REF!,5,0),IFERROR(VLOOKUP($B912,#REF!,7,0),"")))</f>
        <v/>
      </c>
      <c r="H912" s="407" t="str">
        <f t="shared" si="213"/>
        <v/>
      </c>
      <c r="I912" s="407" t="str">
        <f t="shared" si="215"/>
        <v/>
      </c>
      <c r="J912" s="407" t="str">
        <f t="shared" si="216"/>
        <v/>
      </c>
      <c r="K912" s="407" t="str">
        <f t="shared" si="211"/>
        <v/>
      </c>
      <c r="L912" s="407"/>
      <c r="N912" s="366"/>
      <c r="O912" s="367" t="str">
        <f t="shared" si="217"/>
        <v/>
      </c>
      <c r="P912" s="366"/>
      <c r="Q912" s="395" t="str">
        <f t="shared" si="218"/>
        <v/>
      </c>
      <c r="R912" s="366"/>
      <c r="S912" s="396" t="str">
        <f t="shared" si="219"/>
        <v/>
      </c>
      <c r="T912" s="397">
        <f ca="1">SUMIF($N$8:S$9,"QUANT.",N912:S912)</f>
        <v>0</v>
      </c>
      <c r="U912" s="398">
        <f ca="1" t="shared" si="212"/>
        <v>0</v>
      </c>
      <c r="V912" s="399" t="str">
        <f ca="1" t="shared" si="214"/>
        <v/>
      </c>
      <c r="W912" s="400">
        <f ca="1" t="shared" si="220"/>
        <v>0</v>
      </c>
      <c r="X912" s="400" t="e">
        <f ca="1" t="shared" si="221"/>
        <v>#VALUE!</v>
      </c>
    </row>
    <row r="913" spans="1:24">
      <c r="A913" s="402"/>
      <c r="B913" s="403"/>
      <c r="C913" s="404" t="str">
        <f>IF($B913="","",IFERROR(VLOOKUP($B913,#REF!,2,0),IFERROR(VLOOKUP($B913,#REF!,2,0),"")))</f>
        <v/>
      </c>
      <c r="D913" s="405" t="str">
        <f>IF($B913="","",IFERROR(VLOOKUP($B913,#REF!,3,0),IFERROR(VLOOKUP($B913,#REF!,3,0),"")))</f>
        <v/>
      </c>
      <c r="E913" s="406"/>
      <c r="F913" s="407" t="str">
        <f>IF($B913="","",IFERROR(VLOOKUP($B913,#REF!,4,0),IFERROR(VLOOKUP($B913,#REF!,6,0),"")))</f>
        <v/>
      </c>
      <c r="G913" s="407" t="str">
        <f>IF($B913="","",IFERROR(VLOOKUP($B913,#REF!,5,0),IFERROR(VLOOKUP($B913,#REF!,7,0),"")))</f>
        <v/>
      </c>
      <c r="H913" s="407" t="str">
        <f t="shared" si="213"/>
        <v/>
      </c>
      <c r="I913" s="407" t="str">
        <f t="shared" si="215"/>
        <v/>
      </c>
      <c r="J913" s="407" t="str">
        <f t="shared" si="216"/>
        <v/>
      </c>
      <c r="K913" s="407" t="str">
        <f t="shared" si="211"/>
        <v/>
      </c>
      <c r="L913" s="407"/>
      <c r="N913" s="366"/>
      <c r="O913" s="367" t="str">
        <f t="shared" si="217"/>
        <v/>
      </c>
      <c r="P913" s="366"/>
      <c r="Q913" s="395" t="str">
        <f t="shared" si="218"/>
        <v/>
      </c>
      <c r="R913" s="366"/>
      <c r="S913" s="396" t="str">
        <f t="shared" si="219"/>
        <v/>
      </c>
      <c r="T913" s="397">
        <f ca="1">SUMIF($N$8:S$9,"QUANT.",N913:S913)</f>
        <v>0</v>
      </c>
      <c r="U913" s="398">
        <f ca="1" t="shared" si="212"/>
        <v>0</v>
      </c>
      <c r="V913" s="399" t="str">
        <f ca="1" t="shared" si="214"/>
        <v/>
      </c>
      <c r="W913" s="400">
        <f ca="1" t="shared" si="220"/>
        <v>0</v>
      </c>
      <c r="X913" s="400" t="e">
        <f ca="1" t="shared" si="221"/>
        <v>#VALUE!</v>
      </c>
    </row>
    <row r="914" spans="1:24">
      <c r="A914" s="402"/>
      <c r="B914" s="403"/>
      <c r="C914" s="404" t="str">
        <f>IF($B914="","",IFERROR(VLOOKUP($B914,#REF!,2,0),IFERROR(VLOOKUP($B914,#REF!,2,0),"")))</f>
        <v/>
      </c>
      <c r="D914" s="405" t="str">
        <f>IF($B914="","",IFERROR(VLOOKUP($B914,#REF!,3,0),IFERROR(VLOOKUP($B914,#REF!,3,0),"")))</f>
        <v/>
      </c>
      <c r="E914" s="406"/>
      <c r="F914" s="407" t="str">
        <f>IF($B914="","",IFERROR(VLOOKUP($B914,#REF!,4,0),IFERROR(VLOOKUP($B914,#REF!,6,0),"")))</f>
        <v/>
      </c>
      <c r="G914" s="407" t="str">
        <f>IF($B914="","",IFERROR(VLOOKUP($B914,#REF!,5,0),IFERROR(VLOOKUP($B914,#REF!,7,0),"")))</f>
        <v/>
      </c>
      <c r="H914" s="407" t="str">
        <f t="shared" si="213"/>
        <v/>
      </c>
      <c r="I914" s="407" t="str">
        <f t="shared" si="215"/>
        <v/>
      </c>
      <c r="J914" s="407" t="str">
        <f t="shared" si="216"/>
        <v/>
      </c>
      <c r="K914" s="407" t="str">
        <f t="shared" si="211"/>
        <v/>
      </c>
      <c r="L914" s="407"/>
      <c r="N914" s="366"/>
      <c r="O914" s="367" t="str">
        <f t="shared" si="217"/>
        <v/>
      </c>
      <c r="P914" s="366"/>
      <c r="Q914" s="395" t="str">
        <f t="shared" si="218"/>
        <v/>
      </c>
      <c r="R914" s="366"/>
      <c r="S914" s="396" t="str">
        <f t="shared" si="219"/>
        <v/>
      </c>
      <c r="T914" s="397">
        <f ca="1">SUMIF($N$8:S$9,"QUANT.",N914:S914)</f>
        <v>0</v>
      </c>
      <c r="U914" s="398">
        <f ca="1" t="shared" si="212"/>
        <v>0</v>
      </c>
      <c r="V914" s="399" t="str">
        <f ca="1" t="shared" si="214"/>
        <v/>
      </c>
      <c r="W914" s="400">
        <f ca="1" t="shared" si="220"/>
        <v>0</v>
      </c>
      <c r="X914" s="400" t="e">
        <f ca="1" t="shared" si="221"/>
        <v>#VALUE!</v>
      </c>
    </row>
    <row r="915" spans="1:24">
      <c r="A915" s="402"/>
      <c r="B915" s="403"/>
      <c r="C915" s="404" t="str">
        <f>IF($B915="","",IFERROR(VLOOKUP($B915,#REF!,2,0),IFERROR(VLOOKUP($B915,#REF!,2,0),"")))</f>
        <v/>
      </c>
      <c r="D915" s="405" t="str">
        <f>IF($B915="","",IFERROR(VLOOKUP($B915,#REF!,3,0),IFERROR(VLOOKUP($B915,#REF!,3,0),"")))</f>
        <v/>
      </c>
      <c r="E915" s="406"/>
      <c r="F915" s="407" t="str">
        <f>IF($B915="","",IFERROR(VLOOKUP($B915,#REF!,4,0),IFERROR(VLOOKUP($B915,#REF!,6,0),"")))</f>
        <v/>
      </c>
      <c r="G915" s="407" t="str">
        <f>IF($B915="","",IFERROR(VLOOKUP($B915,#REF!,5,0),IFERROR(VLOOKUP($B915,#REF!,7,0),"")))</f>
        <v/>
      </c>
      <c r="H915" s="407" t="str">
        <f t="shared" si="213"/>
        <v/>
      </c>
      <c r="I915" s="407" t="str">
        <f t="shared" si="215"/>
        <v/>
      </c>
      <c r="J915" s="407" t="str">
        <f t="shared" si="216"/>
        <v/>
      </c>
      <c r="K915" s="407" t="str">
        <f t="shared" si="211"/>
        <v/>
      </c>
      <c r="L915" s="407"/>
      <c r="N915" s="366"/>
      <c r="O915" s="367" t="str">
        <f t="shared" si="217"/>
        <v/>
      </c>
      <c r="P915" s="366"/>
      <c r="Q915" s="395" t="str">
        <f t="shared" si="218"/>
        <v/>
      </c>
      <c r="R915" s="366"/>
      <c r="S915" s="396" t="str">
        <f t="shared" si="219"/>
        <v/>
      </c>
      <c r="T915" s="397">
        <f ca="1">SUMIF($N$8:S$9,"QUANT.",N915:S915)</f>
        <v>0</v>
      </c>
      <c r="U915" s="398">
        <f ca="1" t="shared" si="212"/>
        <v>0</v>
      </c>
      <c r="V915" s="399" t="str">
        <f ca="1" t="shared" si="214"/>
        <v/>
      </c>
      <c r="W915" s="400">
        <f ca="1" t="shared" si="220"/>
        <v>0</v>
      </c>
      <c r="X915" s="400" t="e">
        <f ca="1" t="shared" si="221"/>
        <v>#VALUE!</v>
      </c>
    </row>
    <row r="916" spans="1:24">
      <c r="A916" s="402"/>
      <c r="B916" s="403"/>
      <c r="C916" s="404" t="str">
        <f>IF($B916="","",IFERROR(VLOOKUP($B916,#REF!,2,0),IFERROR(VLOOKUP($B916,#REF!,2,0),"")))</f>
        <v/>
      </c>
      <c r="D916" s="405" t="str">
        <f>IF($B916="","",IFERROR(VLOOKUP($B916,#REF!,3,0),IFERROR(VLOOKUP($B916,#REF!,3,0),"")))</f>
        <v/>
      </c>
      <c r="E916" s="406"/>
      <c r="F916" s="407" t="str">
        <f>IF($B916="","",IFERROR(VLOOKUP($B916,#REF!,4,0),IFERROR(VLOOKUP($B916,#REF!,6,0),"")))</f>
        <v/>
      </c>
      <c r="G916" s="407" t="str">
        <f>IF($B916="","",IFERROR(VLOOKUP($B916,#REF!,5,0),IFERROR(VLOOKUP($B916,#REF!,7,0),"")))</f>
        <v/>
      </c>
      <c r="H916" s="407" t="str">
        <f t="shared" si="213"/>
        <v/>
      </c>
      <c r="I916" s="407" t="str">
        <f t="shared" si="215"/>
        <v/>
      </c>
      <c r="J916" s="407" t="str">
        <f t="shared" si="216"/>
        <v/>
      </c>
      <c r="K916" s="407" t="str">
        <f t="shared" si="211"/>
        <v/>
      </c>
      <c r="L916" s="407"/>
      <c r="N916" s="366"/>
      <c r="O916" s="367" t="str">
        <f t="shared" si="217"/>
        <v/>
      </c>
      <c r="P916" s="366"/>
      <c r="Q916" s="395" t="str">
        <f t="shared" si="218"/>
        <v/>
      </c>
      <c r="R916" s="366"/>
      <c r="S916" s="396" t="str">
        <f t="shared" si="219"/>
        <v/>
      </c>
      <c r="T916" s="397">
        <f ca="1">SUMIF($N$8:S$9,"QUANT.",N916:S916)</f>
        <v>0</v>
      </c>
      <c r="U916" s="398">
        <f ca="1" t="shared" si="212"/>
        <v>0</v>
      </c>
      <c r="V916" s="399" t="str">
        <f ca="1" t="shared" si="214"/>
        <v/>
      </c>
      <c r="W916" s="400">
        <f ca="1" t="shared" si="220"/>
        <v>0</v>
      </c>
      <c r="X916" s="400" t="e">
        <f ca="1" t="shared" si="221"/>
        <v>#VALUE!</v>
      </c>
    </row>
    <row r="917" spans="1:24">
      <c r="A917" s="402"/>
      <c r="B917" s="403"/>
      <c r="C917" s="404" t="str">
        <f>IF($B917="","",IFERROR(VLOOKUP($B917,#REF!,2,0),IFERROR(VLOOKUP($B917,#REF!,2,0),"")))</f>
        <v/>
      </c>
      <c r="D917" s="405" t="str">
        <f>IF($B917="","",IFERROR(VLOOKUP($B917,#REF!,3,0),IFERROR(VLOOKUP($B917,#REF!,3,0),"")))</f>
        <v/>
      </c>
      <c r="E917" s="406"/>
      <c r="F917" s="407" t="str">
        <f>IF($B917="","",IFERROR(VLOOKUP($B917,#REF!,4,0),IFERROR(VLOOKUP($B917,#REF!,6,0),"")))</f>
        <v/>
      </c>
      <c r="G917" s="407" t="str">
        <f>IF($B917="","",IFERROR(VLOOKUP($B917,#REF!,5,0),IFERROR(VLOOKUP($B917,#REF!,7,0),"")))</f>
        <v/>
      </c>
      <c r="H917" s="407" t="str">
        <f t="shared" si="213"/>
        <v/>
      </c>
      <c r="I917" s="407" t="str">
        <f t="shared" si="215"/>
        <v/>
      </c>
      <c r="J917" s="407" t="str">
        <f t="shared" si="216"/>
        <v/>
      </c>
      <c r="K917" s="407" t="str">
        <f t="shared" si="211"/>
        <v/>
      </c>
      <c r="L917" s="407"/>
      <c r="N917" s="366"/>
      <c r="O917" s="367" t="str">
        <f t="shared" si="217"/>
        <v/>
      </c>
      <c r="P917" s="366"/>
      <c r="Q917" s="395" t="str">
        <f t="shared" si="218"/>
        <v/>
      </c>
      <c r="R917" s="366"/>
      <c r="S917" s="396" t="str">
        <f t="shared" si="219"/>
        <v/>
      </c>
      <c r="T917" s="397">
        <f ca="1">SUMIF($N$8:S$9,"QUANT.",N917:S917)</f>
        <v>0</v>
      </c>
      <c r="U917" s="398">
        <f ca="1" t="shared" si="212"/>
        <v>0</v>
      </c>
      <c r="V917" s="399" t="str">
        <f ca="1" t="shared" si="214"/>
        <v/>
      </c>
      <c r="W917" s="400">
        <f ca="1" t="shared" si="220"/>
        <v>0</v>
      </c>
      <c r="X917" s="400" t="e">
        <f ca="1" t="shared" si="221"/>
        <v>#VALUE!</v>
      </c>
    </row>
    <row r="918" spans="1:24">
      <c r="A918" s="402"/>
      <c r="B918" s="403"/>
      <c r="C918" s="404" t="str">
        <f>IF($B918="","",IFERROR(VLOOKUP($B918,#REF!,2,0),IFERROR(VLOOKUP($B918,#REF!,2,0),"")))</f>
        <v/>
      </c>
      <c r="D918" s="405" t="str">
        <f>IF($B918="","",IFERROR(VLOOKUP($B918,#REF!,3,0),IFERROR(VLOOKUP($B918,#REF!,3,0),"")))</f>
        <v/>
      </c>
      <c r="E918" s="406"/>
      <c r="F918" s="407" t="str">
        <f>IF($B918="","",IFERROR(VLOOKUP($B918,#REF!,4,0),IFERROR(VLOOKUP($B918,#REF!,6,0),"")))</f>
        <v/>
      </c>
      <c r="G918" s="407" t="str">
        <f>IF($B918="","",IFERROR(VLOOKUP($B918,#REF!,5,0),IFERROR(VLOOKUP($B918,#REF!,7,0),"")))</f>
        <v/>
      </c>
      <c r="H918" s="407" t="str">
        <f t="shared" si="213"/>
        <v/>
      </c>
      <c r="I918" s="407" t="str">
        <f t="shared" si="215"/>
        <v/>
      </c>
      <c r="J918" s="407" t="str">
        <f t="shared" si="216"/>
        <v/>
      </c>
      <c r="K918" s="407" t="str">
        <f t="shared" si="211"/>
        <v/>
      </c>
      <c r="L918" s="407"/>
      <c r="N918" s="366"/>
      <c r="O918" s="367" t="str">
        <f t="shared" si="217"/>
        <v/>
      </c>
      <c r="P918" s="366"/>
      <c r="Q918" s="395" t="str">
        <f t="shared" si="218"/>
        <v/>
      </c>
      <c r="R918" s="366"/>
      <c r="S918" s="396" t="str">
        <f t="shared" si="219"/>
        <v/>
      </c>
      <c r="T918" s="397">
        <f ca="1">SUMIF($N$8:S$9,"QUANT.",N918:S918)</f>
        <v>0</v>
      </c>
      <c r="U918" s="398">
        <f ca="1" t="shared" si="212"/>
        <v>0</v>
      </c>
      <c r="V918" s="399" t="str">
        <f ca="1" t="shared" si="214"/>
        <v/>
      </c>
      <c r="W918" s="400">
        <f ca="1" t="shared" si="220"/>
        <v>0</v>
      </c>
      <c r="X918" s="400" t="e">
        <f ca="1" t="shared" si="221"/>
        <v>#VALUE!</v>
      </c>
    </row>
    <row r="919" spans="1:24">
      <c r="A919" s="402"/>
      <c r="B919" s="403"/>
      <c r="C919" s="404" t="str">
        <f>IF($B919="","",IFERROR(VLOOKUP($B919,#REF!,2,0),IFERROR(VLOOKUP($B919,#REF!,2,0),"")))</f>
        <v/>
      </c>
      <c r="D919" s="405" t="str">
        <f>IF($B919="","",IFERROR(VLOOKUP($B919,#REF!,3,0),IFERROR(VLOOKUP($B919,#REF!,3,0),"")))</f>
        <v/>
      </c>
      <c r="E919" s="406"/>
      <c r="F919" s="407" t="str">
        <f>IF($B919="","",IFERROR(VLOOKUP($B919,#REF!,4,0),IFERROR(VLOOKUP($B919,#REF!,6,0),"")))</f>
        <v/>
      </c>
      <c r="G919" s="407" t="str">
        <f>IF($B919="","",IFERROR(VLOOKUP($B919,#REF!,5,0),IFERROR(VLOOKUP($B919,#REF!,7,0),"")))</f>
        <v/>
      </c>
      <c r="H919" s="407" t="str">
        <f t="shared" si="213"/>
        <v/>
      </c>
      <c r="I919" s="407" t="str">
        <f t="shared" si="215"/>
        <v/>
      </c>
      <c r="J919" s="407" t="str">
        <f t="shared" si="216"/>
        <v/>
      </c>
      <c r="K919" s="407" t="str">
        <f t="shared" si="211"/>
        <v/>
      </c>
      <c r="L919" s="407"/>
      <c r="N919" s="366"/>
      <c r="O919" s="367" t="str">
        <f t="shared" si="217"/>
        <v/>
      </c>
      <c r="P919" s="366"/>
      <c r="Q919" s="395" t="str">
        <f t="shared" si="218"/>
        <v/>
      </c>
      <c r="R919" s="366"/>
      <c r="S919" s="396" t="str">
        <f t="shared" si="219"/>
        <v/>
      </c>
      <c r="T919" s="397">
        <f ca="1">SUMIF($N$8:S$9,"QUANT.",N919:S919)</f>
        <v>0</v>
      </c>
      <c r="U919" s="398">
        <f ca="1" t="shared" si="212"/>
        <v>0</v>
      </c>
      <c r="V919" s="399" t="str">
        <f ca="1" t="shared" si="214"/>
        <v/>
      </c>
      <c r="W919" s="400">
        <f ca="1" t="shared" si="220"/>
        <v>0</v>
      </c>
      <c r="X919" s="400" t="e">
        <f ca="1" t="shared" si="221"/>
        <v>#VALUE!</v>
      </c>
    </row>
    <row r="920" spans="1:24">
      <c r="A920" s="402"/>
      <c r="B920" s="403"/>
      <c r="C920" s="404" t="str">
        <f>IF($B920="","",IFERROR(VLOOKUP($B920,#REF!,2,0),IFERROR(VLOOKUP($B920,#REF!,2,0),"")))</f>
        <v/>
      </c>
      <c r="D920" s="405" t="str">
        <f>IF($B920="","",IFERROR(VLOOKUP($B920,#REF!,3,0),IFERROR(VLOOKUP($B920,#REF!,3,0),"")))</f>
        <v/>
      </c>
      <c r="E920" s="406"/>
      <c r="F920" s="407" t="str">
        <f>IF($B920="","",IFERROR(VLOOKUP($B920,#REF!,4,0),IFERROR(VLOOKUP($B920,#REF!,6,0),"")))</f>
        <v/>
      </c>
      <c r="G920" s="407" t="str">
        <f>IF($B920="","",IFERROR(VLOOKUP($B920,#REF!,5,0),IFERROR(VLOOKUP($B920,#REF!,7,0),"")))</f>
        <v/>
      </c>
      <c r="H920" s="407" t="str">
        <f t="shared" si="213"/>
        <v/>
      </c>
      <c r="I920" s="407" t="str">
        <f t="shared" si="215"/>
        <v/>
      </c>
      <c r="J920" s="407" t="str">
        <f t="shared" si="216"/>
        <v/>
      </c>
      <c r="K920" s="407" t="str">
        <f t="shared" ref="K920:K983" si="222">IF(E920="","",TRUNC((I920+J920),2))</f>
        <v/>
      </c>
      <c r="L920" s="407"/>
      <c r="N920" s="366"/>
      <c r="O920" s="367" t="str">
        <f t="shared" si="217"/>
        <v/>
      </c>
      <c r="P920" s="366"/>
      <c r="Q920" s="395" t="str">
        <f t="shared" si="218"/>
        <v/>
      </c>
      <c r="R920" s="366"/>
      <c r="S920" s="396" t="str">
        <f t="shared" si="219"/>
        <v/>
      </c>
      <c r="T920" s="397">
        <f ca="1">SUMIF($N$8:S$9,"QUANT.",N920:S920)</f>
        <v>0</v>
      </c>
      <c r="U920" s="398">
        <f ca="1" t="shared" si="212"/>
        <v>0</v>
      </c>
      <c r="V920" s="399" t="str">
        <f ca="1" t="shared" si="214"/>
        <v/>
      </c>
      <c r="W920" s="400">
        <f ca="1" t="shared" si="220"/>
        <v>0</v>
      </c>
      <c r="X920" s="400" t="e">
        <f ca="1" t="shared" si="221"/>
        <v>#VALUE!</v>
      </c>
    </row>
    <row r="921" spans="1:24">
      <c r="A921" s="402"/>
      <c r="B921" s="403"/>
      <c r="C921" s="404" t="str">
        <f>IF($B921="","",IFERROR(VLOOKUP($B921,#REF!,2,0),IFERROR(VLOOKUP($B921,#REF!,2,0),"")))</f>
        <v/>
      </c>
      <c r="D921" s="405" t="str">
        <f>IF($B921="","",IFERROR(VLOOKUP($B921,#REF!,3,0),IFERROR(VLOOKUP($B921,#REF!,3,0),"")))</f>
        <v/>
      </c>
      <c r="E921" s="406"/>
      <c r="F921" s="407" t="str">
        <f>IF($B921="","",IFERROR(VLOOKUP($B921,#REF!,4,0),IFERROR(VLOOKUP($B921,#REF!,6,0),"")))</f>
        <v/>
      </c>
      <c r="G921" s="407" t="str">
        <f>IF($B921="","",IFERROR(VLOOKUP($B921,#REF!,5,0),IFERROR(VLOOKUP($B921,#REF!,7,0),"")))</f>
        <v/>
      </c>
      <c r="H921" s="407" t="str">
        <f t="shared" si="213"/>
        <v/>
      </c>
      <c r="I921" s="407" t="str">
        <f t="shared" si="215"/>
        <v/>
      </c>
      <c r="J921" s="407" t="str">
        <f t="shared" si="216"/>
        <v/>
      </c>
      <c r="K921" s="407" t="str">
        <f t="shared" si="222"/>
        <v/>
      </c>
      <c r="L921" s="407"/>
      <c r="N921" s="366"/>
      <c r="O921" s="367" t="str">
        <f t="shared" si="217"/>
        <v/>
      </c>
      <c r="P921" s="366"/>
      <c r="Q921" s="395" t="str">
        <f t="shared" si="218"/>
        <v/>
      </c>
      <c r="R921" s="366"/>
      <c r="S921" s="396" t="str">
        <f t="shared" si="219"/>
        <v/>
      </c>
      <c r="T921" s="397">
        <f ca="1">SUMIF($N$8:S$9,"QUANT.",N921:S921)</f>
        <v>0</v>
      </c>
      <c r="U921" s="398">
        <f ca="1" t="shared" si="212"/>
        <v>0</v>
      </c>
      <c r="V921" s="399" t="str">
        <f ca="1" t="shared" si="214"/>
        <v/>
      </c>
      <c r="W921" s="400">
        <f ca="1" t="shared" si="220"/>
        <v>0</v>
      </c>
      <c r="X921" s="400" t="e">
        <f ca="1" t="shared" si="221"/>
        <v>#VALUE!</v>
      </c>
    </row>
    <row r="922" spans="1:24">
      <c r="A922" s="402"/>
      <c r="B922" s="403"/>
      <c r="C922" s="404" t="str">
        <f>IF($B922="","",IFERROR(VLOOKUP($B922,#REF!,2,0),IFERROR(VLOOKUP($B922,#REF!,2,0),"")))</f>
        <v/>
      </c>
      <c r="D922" s="405" t="str">
        <f>IF($B922="","",IFERROR(VLOOKUP($B922,#REF!,3,0),IFERROR(VLOOKUP($B922,#REF!,3,0),"")))</f>
        <v/>
      </c>
      <c r="E922" s="406"/>
      <c r="F922" s="407" t="str">
        <f>IF($B922="","",IFERROR(VLOOKUP($B922,#REF!,4,0),IFERROR(VLOOKUP($B922,#REF!,6,0),"")))</f>
        <v/>
      </c>
      <c r="G922" s="407" t="str">
        <f>IF($B922="","",IFERROR(VLOOKUP($B922,#REF!,5,0),IFERROR(VLOOKUP($B922,#REF!,7,0),"")))</f>
        <v/>
      </c>
      <c r="H922" s="407" t="str">
        <f t="shared" si="213"/>
        <v/>
      </c>
      <c r="I922" s="407" t="str">
        <f t="shared" si="215"/>
        <v/>
      </c>
      <c r="J922" s="407" t="str">
        <f t="shared" si="216"/>
        <v/>
      </c>
      <c r="K922" s="407" t="str">
        <f t="shared" si="222"/>
        <v/>
      </c>
      <c r="L922" s="407"/>
      <c r="N922" s="366"/>
      <c r="O922" s="367" t="str">
        <f t="shared" si="217"/>
        <v/>
      </c>
      <c r="P922" s="366"/>
      <c r="Q922" s="395" t="str">
        <f t="shared" si="218"/>
        <v/>
      </c>
      <c r="R922" s="366"/>
      <c r="S922" s="396" t="str">
        <f t="shared" si="219"/>
        <v/>
      </c>
      <c r="T922" s="397">
        <f ca="1">SUMIF($N$8:S$9,"QUANT.",N922:S922)</f>
        <v>0</v>
      </c>
      <c r="U922" s="398">
        <f ca="1" t="shared" si="212"/>
        <v>0</v>
      </c>
      <c r="V922" s="399" t="str">
        <f ca="1" t="shared" si="214"/>
        <v/>
      </c>
      <c r="W922" s="400">
        <f ca="1" t="shared" si="220"/>
        <v>0</v>
      </c>
      <c r="X922" s="400" t="e">
        <f ca="1" t="shared" si="221"/>
        <v>#VALUE!</v>
      </c>
    </row>
    <row r="923" spans="1:24">
      <c r="A923" s="402"/>
      <c r="B923" s="403"/>
      <c r="C923" s="404" t="str">
        <f>IF($B923="","",IFERROR(VLOOKUP($B923,#REF!,2,0),IFERROR(VLOOKUP($B923,#REF!,2,0),"")))</f>
        <v/>
      </c>
      <c r="D923" s="405" t="str">
        <f>IF($B923="","",IFERROR(VLOOKUP($B923,#REF!,3,0),IFERROR(VLOOKUP($B923,#REF!,3,0),"")))</f>
        <v/>
      </c>
      <c r="E923" s="406"/>
      <c r="F923" s="407" t="str">
        <f>IF($B923="","",IFERROR(VLOOKUP($B923,#REF!,4,0),IFERROR(VLOOKUP($B923,#REF!,6,0),"")))</f>
        <v/>
      </c>
      <c r="G923" s="407" t="str">
        <f>IF($B923="","",IFERROR(VLOOKUP($B923,#REF!,5,0),IFERROR(VLOOKUP($B923,#REF!,7,0),"")))</f>
        <v/>
      </c>
      <c r="H923" s="407" t="str">
        <f t="shared" si="213"/>
        <v/>
      </c>
      <c r="I923" s="407" t="str">
        <f t="shared" si="215"/>
        <v/>
      </c>
      <c r="J923" s="407" t="str">
        <f t="shared" si="216"/>
        <v/>
      </c>
      <c r="K923" s="407" t="str">
        <f t="shared" si="222"/>
        <v/>
      </c>
      <c r="L923" s="407"/>
      <c r="N923" s="366"/>
      <c r="O923" s="367" t="str">
        <f t="shared" si="217"/>
        <v/>
      </c>
      <c r="P923" s="366"/>
      <c r="Q923" s="395" t="str">
        <f t="shared" si="218"/>
        <v/>
      </c>
      <c r="R923" s="366"/>
      <c r="S923" s="396" t="str">
        <f t="shared" si="219"/>
        <v/>
      </c>
      <c r="T923" s="397">
        <f ca="1">SUMIF($N$8:S$9,"QUANT.",N923:S923)</f>
        <v>0</v>
      </c>
      <c r="U923" s="398">
        <f ca="1" t="shared" ref="U923:U986" si="223">SUMIF($N$8:$S$9,"CUSTO",N923:S923)</f>
        <v>0</v>
      </c>
      <c r="V923" s="399" t="str">
        <f ca="1" t="shared" si="214"/>
        <v/>
      </c>
      <c r="W923" s="400">
        <f ca="1" t="shared" si="220"/>
        <v>0</v>
      </c>
      <c r="X923" s="400" t="e">
        <f ca="1" t="shared" si="221"/>
        <v>#VALUE!</v>
      </c>
    </row>
    <row r="924" spans="1:24">
      <c r="A924" s="402"/>
      <c r="B924" s="403"/>
      <c r="C924" s="404" t="str">
        <f>IF($B924="","",IFERROR(VLOOKUP($B924,#REF!,2,0),IFERROR(VLOOKUP($B924,#REF!,2,0),"")))</f>
        <v/>
      </c>
      <c r="D924" s="405" t="str">
        <f>IF($B924="","",IFERROR(VLOOKUP($B924,#REF!,3,0),IFERROR(VLOOKUP($B924,#REF!,3,0),"")))</f>
        <v/>
      </c>
      <c r="E924" s="406"/>
      <c r="F924" s="407" t="str">
        <f>IF($B924="","",IFERROR(VLOOKUP($B924,#REF!,4,0),IFERROR(VLOOKUP($B924,#REF!,6,0),"")))</f>
        <v/>
      </c>
      <c r="G924" s="407" t="str">
        <f>IF($B924="","",IFERROR(VLOOKUP($B924,#REF!,5,0),IFERROR(VLOOKUP($B924,#REF!,7,0),"")))</f>
        <v/>
      </c>
      <c r="H924" s="407" t="str">
        <f t="shared" ref="H924:H987" si="224">IF(E924="","",F924+G924)</f>
        <v/>
      </c>
      <c r="I924" s="407" t="str">
        <f t="shared" si="215"/>
        <v/>
      </c>
      <c r="J924" s="407" t="str">
        <f t="shared" si="216"/>
        <v/>
      </c>
      <c r="K924" s="407" t="str">
        <f t="shared" si="222"/>
        <v/>
      </c>
      <c r="L924" s="407"/>
      <c r="N924" s="366"/>
      <c r="O924" s="367" t="str">
        <f t="shared" si="217"/>
        <v/>
      </c>
      <c r="P924" s="366"/>
      <c r="Q924" s="395" t="str">
        <f t="shared" si="218"/>
        <v/>
      </c>
      <c r="R924" s="366"/>
      <c r="S924" s="396" t="str">
        <f t="shared" si="219"/>
        <v/>
      </c>
      <c r="T924" s="397">
        <f ca="1">SUMIF($N$8:S$9,"QUANT.",N924:S924)</f>
        <v>0</v>
      </c>
      <c r="U924" s="398">
        <f ca="1" t="shared" si="223"/>
        <v>0</v>
      </c>
      <c r="V924" s="399" t="str">
        <f ca="1" t="shared" ref="V924:V987" si="225">IF(B924&lt;&gt;"",IF(U924=0,"MEDIR",IF(K924-U924=0,"OK",IF(K924-U924&gt;0,"MEDIR","ALERTA!"))),"")</f>
        <v/>
      </c>
      <c r="W924" s="400">
        <f ca="1" t="shared" si="220"/>
        <v>0</v>
      </c>
      <c r="X924" s="400" t="e">
        <f ca="1" t="shared" si="221"/>
        <v>#VALUE!</v>
      </c>
    </row>
    <row r="925" spans="1:24">
      <c r="A925" s="402"/>
      <c r="B925" s="403"/>
      <c r="C925" s="404" t="str">
        <f>IF($B925="","",IFERROR(VLOOKUP($B925,#REF!,2,0),IFERROR(VLOOKUP($B925,#REF!,2,0),"")))</f>
        <v/>
      </c>
      <c r="D925" s="405" t="str">
        <f>IF($B925="","",IFERROR(VLOOKUP($B925,#REF!,3,0),IFERROR(VLOOKUP($B925,#REF!,3,0),"")))</f>
        <v/>
      </c>
      <c r="E925" s="406"/>
      <c r="F925" s="407" t="str">
        <f>IF($B925="","",IFERROR(VLOOKUP($B925,#REF!,4,0),IFERROR(VLOOKUP($B925,#REF!,6,0),"")))</f>
        <v/>
      </c>
      <c r="G925" s="407" t="str">
        <f>IF($B925="","",IFERROR(VLOOKUP($B925,#REF!,5,0),IFERROR(VLOOKUP($B925,#REF!,7,0),"")))</f>
        <v/>
      </c>
      <c r="H925" s="407" t="str">
        <f t="shared" si="224"/>
        <v/>
      </c>
      <c r="I925" s="407" t="str">
        <f t="shared" ref="I925:I988" si="226">IF(E925="","",TRUNC((E925*F925),2))</f>
        <v/>
      </c>
      <c r="J925" s="407" t="str">
        <f t="shared" ref="J925:J988" si="227">IF(E925="","",TRUNC((E925*G925),2))</f>
        <v/>
      </c>
      <c r="K925" s="407" t="str">
        <f t="shared" si="222"/>
        <v/>
      </c>
      <c r="L925" s="407"/>
      <c r="N925" s="366"/>
      <c r="O925" s="367" t="str">
        <f t="shared" ref="O925:O988" si="228">IF(OR(N925="",$K925=""),"",(N925/$E925)*$K925)</f>
        <v/>
      </c>
      <c r="P925" s="366"/>
      <c r="Q925" s="395" t="str">
        <f t="shared" ref="Q925:Q988" si="229">IF(OR(P925="",$K925=""),"",(P925/$E925)*$K925)</f>
        <v/>
      </c>
      <c r="R925" s="366"/>
      <c r="S925" s="396" t="str">
        <f t="shared" ref="S925:S988" si="230">IF(OR(R925="",$K925=""),"",(R925/$E925)*$K925)</f>
        <v/>
      </c>
      <c r="T925" s="397">
        <f ca="1">SUMIF($N$8:S$9,"QUANT.",N925:S925)</f>
        <v>0</v>
      </c>
      <c r="U925" s="398">
        <f ca="1" t="shared" si="223"/>
        <v>0</v>
      </c>
      <c r="V925" s="399" t="str">
        <f ca="1" t="shared" si="225"/>
        <v/>
      </c>
      <c r="W925" s="400">
        <f ca="1" t="shared" ref="W925:W988" si="231">IF(T925="",0,E925-T925)</f>
        <v>0</v>
      </c>
      <c r="X925" s="400" t="e">
        <f ca="1" t="shared" ref="X925:X988" si="232">IF(U925="",0,K925-U925)</f>
        <v>#VALUE!</v>
      </c>
    </row>
    <row r="926" spans="1:24">
      <c r="A926" s="402"/>
      <c r="B926" s="403"/>
      <c r="C926" s="404" t="str">
        <f>IF($B926="","",IFERROR(VLOOKUP($B926,#REF!,2,0),IFERROR(VLOOKUP($B926,#REF!,2,0),"")))</f>
        <v/>
      </c>
      <c r="D926" s="405" t="str">
        <f>IF($B926="","",IFERROR(VLOOKUP($B926,#REF!,3,0),IFERROR(VLOOKUP($B926,#REF!,3,0),"")))</f>
        <v/>
      </c>
      <c r="E926" s="406"/>
      <c r="F926" s="407" t="str">
        <f>IF($B926="","",IFERROR(VLOOKUP($B926,#REF!,4,0),IFERROR(VLOOKUP($B926,#REF!,6,0),"")))</f>
        <v/>
      </c>
      <c r="G926" s="407" t="str">
        <f>IF($B926="","",IFERROR(VLOOKUP($B926,#REF!,5,0),IFERROR(VLOOKUP($B926,#REF!,7,0),"")))</f>
        <v/>
      </c>
      <c r="H926" s="407" t="str">
        <f t="shared" si="224"/>
        <v/>
      </c>
      <c r="I926" s="407" t="str">
        <f t="shared" si="226"/>
        <v/>
      </c>
      <c r="J926" s="407" t="str">
        <f t="shared" si="227"/>
        <v/>
      </c>
      <c r="K926" s="407" t="str">
        <f t="shared" si="222"/>
        <v/>
      </c>
      <c r="L926" s="407"/>
      <c r="N926" s="366"/>
      <c r="O926" s="367" t="str">
        <f t="shared" si="228"/>
        <v/>
      </c>
      <c r="P926" s="366"/>
      <c r="Q926" s="395" t="str">
        <f t="shared" si="229"/>
        <v/>
      </c>
      <c r="R926" s="366"/>
      <c r="S926" s="396" t="str">
        <f t="shared" si="230"/>
        <v/>
      </c>
      <c r="T926" s="397">
        <f ca="1">SUMIF($N$8:S$9,"QUANT.",N926:S926)</f>
        <v>0</v>
      </c>
      <c r="U926" s="398">
        <f ca="1" t="shared" si="223"/>
        <v>0</v>
      </c>
      <c r="V926" s="399" t="str">
        <f ca="1" t="shared" si="225"/>
        <v/>
      </c>
      <c r="W926" s="400">
        <f ca="1" t="shared" si="231"/>
        <v>0</v>
      </c>
      <c r="X926" s="400" t="e">
        <f ca="1" t="shared" si="232"/>
        <v>#VALUE!</v>
      </c>
    </row>
    <row r="927" spans="1:24">
      <c r="A927" s="402"/>
      <c r="B927" s="403"/>
      <c r="C927" s="404" t="str">
        <f>IF($B927="","",IFERROR(VLOOKUP($B927,#REF!,2,0),IFERROR(VLOOKUP($B927,#REF!,2,0),"")))</f>
        <v/>
      </c>
      <c r="D927" s="405" t="str">
        <f>IF($B927="","",IFERROR(VLOOKUP($B927,#REF!,3,0),IFERROR(VLOOKUP($B927,#REF!,3,0),"")))</f>
        <v/>
      </c>
      <c r="E927" s="406"/>
      <c r="F927" s="407" t="str">
        <f>IF($B927="","",IFERROR(VLOOKUP($B927,#REF!,4,0),IFERROR(VLOOKUP($B927,#REF!,6,0),"")))</f>
        <v/>
      </c>
      <c r="G927" s="407" t="str">
        <f>IF($B927="","",IFERROR(VLOOKUP($B927,#REF!,5,0),IFERROR(VLOOKUP($B927,#REF!,7,0),"")))</f>
        <v/>
      </c>
      <c r="H927" s="407" t="str">
        <f t="shared" si="224"/>
        <v/>
      </c>
      <c r="I927" s="407" t="str">
        <f t="shared" si="226"/>
        <v/>
      </c>
      <c r="J927" s="407" t="str">
        <f t="shared" si="227"/>
        <v/>
      </c>
      <c r="K927" s="407" t="str">
        <f t="shared" si="222"/>
        <v/>
      </c>
      <c r="L927" s="407"/>
      <c r="N927" s="366"/>
      <c r="O927" s="367" t="str">
        <f t="shared" si="228"/>
        <v/>
      </c>
      <c r="P927" s="366"/>
      <c r="Q927" s="395" t="str">
        <f t="shared" si="229"/>
        <v/>
      </c>
      <c r="R927" s="366"/>
      <c r="S927" s="396" t="str">
        <f t="shared" si="230"/>
        <v/>
      </c>
      <c r="T927" s="397">
        <f ca="1">SUMIF($N$8:S$9,"QUANT.",N927:S927)</f>
        <v>0</v>
      </c>
      <c r="U927" s="398">
        <f ca="1" t="shared" si="223"/>
        <v>0</v>
      </c>
      <c r="V927" s="399" t="str">
        <f ca="1" t="shared" si="225"/>
        <v/>
      </c>
      <c r="W927" s="400">
        <f ca="1" t="shared" si="231"/>
        <v>0</v>
      </c>
      <c r="X927" s="400" t="e">
        <f ca="1" t="shared" si="232"/>
        <v>#VALUE!</v>
      </c>
    </row>
    <row r="928" spans="1:24">
      <c r="A928" s="402"/>
      <c r="B928" s="403"/>
      <c r="C928" s="404" t="str">
        <f>IF($B928="","",IFERROR(VLOOKUP($B928,#REF!,2,0),IFERROR(VLOOKUP($B928,#REF!,2,0),"")))</f>
        <v/>
      </c>
      <c r="D928" s="405" t="str">
        <f>IF($B928="","",IFERROR(VLOOKUP($B928,#REF!,3,0),IFERROR(VLOOKUP($B928,#REF!,3,0),"")))</f>
        <v/>
      </c>
      <c r="E928" s="406"/>
      <c r="F928" s="407" t="str">
        <f>IF($B928="","",IFERROR(VLOOKUP($B928,#REF!,4,0),IFERROR(VLOOKUP($B928,#REF!,6,0),"")))</f>
        <v/>
      </c>
      <c r="G928" s="407" t="str">
        <f>IF($B928="","",IFERROR(VLOOKUP($B928,#REF!,5,0),IFERROR(VLOOKUP($B928,#REF!,7,0),"")))</f>
        <v/>
      </c>
      <c r="H928" s="407" t="str">
        <f t="shared" si="224"/>
        <v/>
      </c>
      <c r="I928" s="407" t="str">
        <f t="shared" si="226"/>
        <v/>
      </c>
      <c r="J928" s="407" t="str">
        <f t="shared" si="227"/>
        <v/>
      </c>
      <c r="K928" s="407" t="str">
        <f t="shared" si="222"/>
        <v/>
      </c>
      <c r="L928" s="407"/>
      <c r="N928" s="366"/>
      <c r="O928" s="367" t="str">
        <f t="shared" si="228"/>
        <v/>
      </c>
      <c r="P928" s="366"/>
      <c r="Q928" s="395" t="str">
        <f t="shared" si="229"/>
        <v/>
      </c>
      <c r="R928" s="366"/>
      <c r="S928" s="396" t="str">
        <f t="shared" si="230"/>
        <v/>
      </c>
      <c r="T928" s="397">
        <f ca="1">SUMIF($N$8:S$9,"QUANT.",N928:S928)</f>
        <v>0</v>
      </c>
      <c r="U928" s="398">
        <f ca="1" t="shared" si="223"/>
        <v>0</v>
      </c>
      <c r="V928" s="399" t="str">
        <f ca="1" t="shared" si="225"/>
        <v/>
      </c>
      <c r="W928" s="400">
        <f ca="1" t="shared" si="231"/>
        <v>0</v>
      </c>
      <c r="X928" s="400" t="e">
        <f ca="1" t="shared" si="232"/>
        <v>#VALUE!</v>
      </c>
    </row>
    <row r="929" spans="1:24">
      <c r="A929" s="402"/>
      <c r="B929" s="403"/>
      <c r="C929" s="404" t="str">
        <f>IF($B929="","",IFERROR(VLOOKUP($B929,#REF!,2,0),IFERROR(VLOOKUP($B929,#REF!,2,0),"")))</f>
        <v/>
      </c>
      <c r="D929" s="405" t="str">
        <f>IF($B929="","",IFERROR(VLOOKUP($B929,#REF!,3,0),IFERROR(VLOOKUP($B929,#REF!,3,0),"")))</f>
        <v/>
      </c>
      <c r="E929" s="406"/>
      <c r="F929" s="407" t="str">
        <f>IF($B929="","",IFERROR(VLOOKUP($B929,#REF!,4,0),IFERROR(VLOOKUP($B929,#REF!,6,0),"")))</f>
        <v/>
      </c>
      <c r="G929" s="407" t="str">
        <f>IF($B929="","",IFERROR(VLOOKUP($B929,#REF!,5,0),IFERROR(VLOOKUP($B929,#REF!,7,0),"")))</f>
        <v/>
      </c>
      <c r="H929" s="407" t="str">
        <f t="shared" si="224"/>
        <v/>
      </c>
      <c r="I929" s="407" t="str">
        <f t="shared" si="226"/>
        <v/>
      </c>
      <c r="J929" s="407" t="str">
        <f t="shared" si="227"/>
        <v/>
      </c>
      <c r="K929" s="407" t="str">
        <f t="shared" si="222"/>
        <v/>
      </c>
      <c r="L929" s="407"/>
      <c r="N929" s="366"/>
      <c r="O929" s="367" t="str">
        <f t="shared" si="228"/>
        <v/>
      </c>
      <c r="P929" s="366"/>
      <c r="Q929" s="395" t="str">
        <f t="shared" si="229"/>
        <v/>
      </c>
      <c r="R929" s="366"/>
      <c r="S929" s="396" t="str">
        <f t="shared" si="230"/>
        <v/>
      </c>
      <c r="T929" s="397">
        <f ca="1">SUMIF($N$8:S$9,"QUANT.",N929:S929)</f>
        <v>0</v>
      </c>
      <c r="U929" s="398">
        <f ca="1" t="shared" si="223"/>
        <v>0</v>
      </c>
      <c r="V929" s="399" t="str">
        <f ca="1" t="shared" si="225"/>
        <v/>
      </c>
      <c r="W929" s="400">
        <f ca="1" t="shared" si="231"/>
        <v>0</v>
      </c>
      <c r="X929" s="400" t="e">
        <f ca="1" t="shared" si="232"/>
        <v>#VALUE!</v>
      </c>
    </row>
    <row r="930" spans="1:24">
      <c r="A930" s="402"/>
      <c r="B930" s="403"/>
      <c r="C930" s="404" t="str">
        <f>IF($B930="","",IFERROR(VLOOKUP($B930,#REF!,2,0),IFERROR(VLOOKUP($B930,#REF!,2,0),"")))</f>
        <v/>
      </c>
      <c r="D930" s="405" t="str">
        <f>IF($B930="","",IFERROR(VLOOKUP($B930,#REF!,3,0),IFERROR(VLOOKUP($B930,#REF!,3,0),"")))</f>
        <v/>
      </c>
      <c r="E930" s="406"/>
      <c r="F930" s="407" t="str">
        <f>IF($B930="","",IFERROR(VLOOKUP($B930,#REF!,4,0),IFERROR(VLOOKUP($B930,#REF!,6,0),"")))</f>
        <v/>
      </c>
      <c r="G930" s="407" t="str">
        <f>IF($B930="","",IFERROR(VLOOKUP($B930,#REF!,5,0),IFERROR(VLOOKUP($B930,#REF!,7,0),"")))</f>
        <v/>
      </c>
      <c r="H930" s="407" t="str">
        <f t="shared" si="224"/>
        <v/>
      </c>
      <c r="I930" s="407" t="str">
        <f t="shared" si="226"/>
        <v/>
      </c>
      <c r="J930" s="407" t="str">
        <f t="shared" si="227"/>
        <v/>
      </c>
      <c r="K930" s="407" t="str">
        <f t="shared" si="222"/>
        <v/>
      </c>
      <c r="L930" s="407"/>
      <c r="N930" s="366"/>
      <c r="O930" s="367" t="str">
        <f t="shared" si="228"/>
        <v/>
      </c>
      <c r="P930" s="366"/>
      <c r="Q930" s="395" t="str">
        <f t="shared" si="229"/>
        <v/>
      </c>
      <c r="R930" s="366"/>
      <c r="S930" s="396" t="str">
        <f t="shared" si="230"/>
        <v/>
      </c>
      <c r="T930" s="397">
        <f ca="1">SUMIF($N$8:S$9,"QUANT.",N930:S930)</f>
        <v>0</v>
      </c>
      <c r="U930" s="398">
        <f ca="1" t="shared" si="223"/>
        <v>0</v>
      </c>
      <c r="V930" s="399" t="str">
        <f ca="1" t="shared" si="225"/>
        <v/>
      </c>
      <c r="W930" s="400">
        <f ca="1" t="shared" si="231"/>
        <v>0</v>
      </c>
      <c r="X930" s="400" t="e">
        <f ca="1" t="shared" si="232"/>
        <v>#VALUE!</v>
      </c>
    </row>
    <row r="931" spans="1:24">
      <c r="A931" s="402"/>
      <c r="B931" s="403"/>
      <c r="C931" s="404" t="str">
        <f>IF($B931="","",IFERROR(VLOOKUP($B931,#REF!,2,0),IFERROR(VLOOKUP($B931,#REF!,2,0),"")))</f>
        <v/>
      </c>
      <c r="D931" s="405" t="str">
        <f>IF($B931="","",IFERROR(VLOOKUP($B931,#REF!,3,0),IFERROR(VLOOKUP($B931,#REF!,3,0),"")))</f>
        <v/>
      </c>
      <c r="E931" s="406"/>
      <c r="F931" s="407" t="str">
        <f>IF($B931="","",IFERROR(VLOOKUP($B931,#REF!,4,0),IFERROR(VLOOKUP($B931,#REF!,6,0),"")))</f>
        <v/>
      </c>
      <c r="G931" s="407" t="str">
        <f>IF($B931="","",IFERROR(VLOOKUP($B931,#REF!,5,0),IFERROR(VLOOKUP($B931,#REF!,7,0),"")))</f>
        <v/>
      </c>
      <c r="H931" s="407" t="str">
        <f t="shared" si="224"/>
        <v/>
      </c>
      <c r="I931" s="407" t="str">
        <f t="shared" si="226"/>
        <v/>
      </c>
      <c r="J931" s="407" t="str">
        <f t="shared" si="227"/>
        <v/>
      </c>
      <c r="K931" s="407" t="str">
        <f t="shared" si="222"/>
        <v/>
      </c>
      <c r="L931" s="407"/>
      <c r="N931" s="366"/>
      <c r="O931" s="367" t="str">
        <f t="shared" si="228"/>
        <v/>
      </c>
      <c r="P931" s="366"/>
      <c r="Q931" s="395" t="str">
        <f t="shared" si="229"/>
        <v/>
      </c>
      <c r="R931" s="366"/>
      <c r="S931" s="396" t="str">
        <f t="shared" si="230"/>
        <v/>
      </c>
      <c r="T931" s="397">
        <f ca="1">SUMIF($N$8:S$9,"QUANT.",N931:S931)</f>
        <v>0</v>
      </c>
      <c r="U931" s="398">
        <f ca="1" t="shared" si="223"/>
        <v>0</v>
      </c>
      <c r="V931" s="399" t="str">
        <f ca="1" t="shared" si="225"/>
        <v/>
      </c>
      <c r="W931" s="400">
        <f ca="1" t="shared" si="231"/>
        <v>0</v>
      </c>
      <c r="X931" s="400" t="e">
        <f ca="1" t="shared" si="232"/>
        <v>#VALUE!</v>
      </c>
    </row>
    <row r="932" spans="1:24">
      <c r="A932" s="402"/>
      <c r="B932" s="403"/>
      <c r="C932" s="404" t="str">
        <f>IF($B932="","",IFERROR(VLOOKUP($B932,#REF!,2,0),IFERROR(VLOOKUP($B932,#REF!,2,0),"")))</f>
        <v/>
      </c>
      <c r="D932" s="405" t="str">
        <f>IF($B932="","",IFERROR(VLOOKUP($B932,#REF!,3,0),IFERROR(VLOOKUP($B932,#REF!,3,0),"")))</f>
        <v/>
      </c>
      <c r="E932" s="406"/>
      <c r="F932" s="407" t="str">
        <f>IF($B932="","",IFERROR(VLOOKUP($B932,#REF!,4,0),IFERROR(VLOOKUP($B932,#REF!,6,0),"")))</f>
        <v/>
      </c>
      <c r="G932" s="407" t="str">
        <f>IF($B932="","",IFERROR(VLOOKUP($B932,#REF!,5,0),IFERROR(VLOOKUP($B932,#REF!,7,0),"")))</f>
        <v/>
      </c>
      <c r="H932" s="407" t="str">
        <f t="shared" si="224"/>
        <v/>
      </c>
      <c r="I932" s="407" t="str">
        <f t="shared" si="226"/>
        <v/>
      </c>
      <c r="J932" s="407" t="str">
        <f t="shared" si="227"/>
        <v/>
      </c>
      <c r="K932" s="407" t="str">
        <f t="shared" si="222"/>
        <v/>
      </c>
      <c r="L932" s="407"/>
      <c r="N932" s="366"/>
      <c r="O932" s="367" t="str">
        <f t="shared" si="228"/>
        <v/>
      </c>
      <c r="P932" s="366"/>
      <c r="Q932" s="395" t="str">
        <f t="shared" si="229"/>
        <v/>
      </c>
      <c r="R932" s="366"/>
      <c r="S932" s="396" t="str">
        <f t="shared" si="230"/>
        <v/>
      </c>
      <c r="T932" s="397">
        <f ca="1">SUMIF($N$8:S$9,"QUANT.",N932:S932)</f>
        <v>0</v>
      </c>
      <c r="U932" s="398">
        <f ca="1" t="shared" si="223"/>
        <v>0</v>
      </c>
      <c r="V932" s="399" t="str">
        <f ca="1" t="shared" si="225"/>
        <v/>
      </c>
      <c r="W932" s="400">
        <f ca="1" t="shared" si="231"/>
        <v>0</v>
      </c>
      <c r="X932" s="400" t="e">
        <f ca="1" t="shared" si="232"/>
        <v>#VALUE!</v>
      </c>
    </row>
    <row r="933" spans="1:24">
      <c r="A933" s="402"/>
      <c r="B933" s="403"/>
      <c r="C933" s="404" t="str">
        <f>IF($B933="","",IFERROR(VLOOKUP($B933,#REF!,2,0),IFERROR(VLOOKUP($B933,#REF!,2,0),"")))</f>
        <v/>
      </c>
      <c r="D933" s="405" t="str">
        <f>IF($B933="","",IFERROR(VLOOKUP($B933,#REF!,3,0),IFERROR(VLOOKUP($B933,#REF!,3,0),"")))</f>
        <v/>
      </c>
      <c r="E933" s="406"/>
      <c r="F933" s="407" t="str">
        <f>IF($B933="","",IFERROR(VLOOKUP($B933,#REF!,4,0),IFERROR(VLOOKUP($B933,#REF!,6,0),"")))</f>
        <v/>
      </c>
      <c r="G933" s="407" t="str">
        <f>IF($B933="","",IFERROR(VLOOKUP($B933,#REF!,5,0),IFERROR(VLOOKUP($B933,#REF!,7,0),"")))</f>
        <v/>
      </c>
      <c r="H933" s="407" t="str">
        <f t="shared" si="224"/>
        <v/>
      </c>
      <c r="I933" s="407" t="str">
        <f t="shared" si="226"/>
        <v/>
      </c>
      <c r="J933" s="407" t="str">
        <f t="shared" si="227"/>
        <v/>
      </c>
      <c r="K933" s="407" t="str">
        <f t="shared" si="222"/>
        <v/>
      </c>
      <c r="L933" s="407"/>
      <c r="N933" s="366"/>
      <c r="O933" s="367" t="str">
        <f t="shared" si="228"/>
        <v/>
      </c>
      <c r="P933" s="366"/>
      <c r="Q933" s="395" t="str">
        <f t="shared" si="229"/>
        <v/>
      </c>
      <c r="R933" s="366"/>
      <c r="S933" s="396" t="str">
        <f t="shared" si="230"/>
        <v/>
      </c>
      <c r="T933" s="397">
        <f ca="1">SUMIF($N$8:S$9,"QUANT.",N933:S933)</f>
        <v>0</v>
      </c>
      <c r="U933" s="398">
        <f ca="1" t="shared" si="223"/>
        <v>0</v>
      </c>
      <c r="V933" s="399" t="str">
        <f ca="1" t="shared" si="225"/>
        <v/>
      </c>
      <c r="W933" s="400">
        <f ca="1" t="shared" si="231"/>
        <v>0</v>
      </c>
      <c r="X933" s="400" t="e">
        <f ca="1" t="shared" si="232"/>
        <v>#VALUE!</v>
      </c>
    </row>
    <row r="934" spans="1:24">
      <c r="A934" s="402"/>
      <c r="B934" s="403"/>
      <c r="C934" s="404" t="str">
        <f>IF($B934="","",IFERROR(VLOOKUP($B934,#REF!,2,0),IFERROR(VLOOKUP($B934,#REF!,2,0),"")))</f>
        <v/>
      </c>
      <c r="D934" s="405" t="str">
        <f>IF($B934="","",IFERROR(VLOOKUP($B934,#REF!,3,0),IFERROR(VLOOKUP($B934,#REF!,3,0),"")))</f>
        <v/>
      </c>
      <c r="E934" s="406"/>
      <c r="F934" s="407" t="str">
        <f>IF($B934="","",IFERROR(VLOOKUP($B934,#REF!,4,0),IFERROR(VLOOKUP($B934,#REF!,6,0),"")))</f>
        <v/>
      </c>
      <c r="G934" s="407" t="str">
        <f>IF($B934="","",IFERROR(VLOOKUP($B934,#REF!,5,0),IFERROR(VLOOKUP($B934,#REF!,7,0),"")))</f>
        <v/>
      </c>
      <c r="H934" s="407" t="str">
        <f t="shared" si="224"/>
        <v/>
      </c>
      <c r="I934" s="407" t="str">
        <f t="shared" si="226"/>
        <v/>
      </c>
      <c r="J934" s="407" t="str">
        <f t="shared" si="227"/>
        <v/>
      </c>
      <c r="K934" s="407" t="str">
        <f t="shared" si="222"/>
        <v/>
      </c>
      <c r="L934" s="407"/>
      <c r="N934" s="366"/>
      <c r="O934" s="367" t="str">
        <f t="shared" si="228"/>
        <v/>
      </c>
      <c r="P934" s="366"/>
      <c r="Q934" s="395" t="str">
        <f t="shared" si="229"/>
        <v/>
      </c>
      <c r="R934" s="366"/>
      <c r="S934" s="396" t="str">
        <f t="shared" si="230"/>
        <v/>
      </c>
      <c r="T934" s="397">
        <f ca="1">SUMIF($N$8:S$9,"QUANT.",N934:S934)</f>
        <v>0</v>
      </c>
      <c r="U934" s="398">
        <f ca="1" t="shared" si="223"/>
        <v>0</v>
      </c>
      <c r="V934" s="399" t="str">
        <f ca="1" t="shared" si="225"/>
        <v/>
      </c>
      <c r="W934" s="400">
        <f ca="1" t="shared" si="231"/>
        <v>0</v>
      </c>
      <c r="X934" s="400" t="e">
        <f ca="1" t="shared" si="232"/>
        <v>#VALUE!</v>
      </c>
    </row>
    <row r="935" spans="1:24">
      <c r="A935" s="402"/>
      <c r="B935" s="403"/>
      <c r="C935" s="404" t="str">
        <f>IF($B935="","",IFERROR(VLOOKUP($B935,#REF!,2,0),IFERROR(VLOOKUP($B935,#REF!,2,0),"")))</f>
        <v/>
      </c>
      <c r="D935" s="405" t="str">
        <f>IF($B935="","",IFERROR(VLOOKUP($B935,#REF!,3,0),IFERROR(VLOOKUP($B935,#REF!,3,0),"")))</f>
        <v/>
      </c>
      <c r="E935" s="406"/>
      <c r="F935" s="407" t="str">
        <f>IF($B935="","",IFERROR(VLOOKUP($B935,#REF!,4,0),IFERROR(VLOOKUP($B935,#REF!,6,0),"")))</f>
        <v/>
      </c>
      <c r="G935" s="407" t="str">
        <f>IF($B935="","",IFERROR(VLOOKUP($B935,#REF!,5,0),IFERROR(VLOOKUP($B935,#REF!,7,0),"")))</f>
        <v/>
      </c>
      <c r="H935" s="407" t="str">
        <f t="shared" si="224"/>
        <v/>
      </c>
      <c r="I935" s="407" t="str">
        <f t="shared" si="226"/>
        <v/>
      </c>
      <c r="J935" s="407" t="str">
        <f t="shared" si="227"/>
        <v/>
      </c>
      <c r="K935" s="407" t="str">
        <f t="shared" si="222"/>
        <v/>
      </c>
      <c r="L935" s="407"/>
      <c r="N935" s="366"/>
      <c r="O935" s="367" t="str">
        <f t="shared" si="228"/>
        <v/>
      </c>
      <c r="P935" s="366"/>
      <c r="Q935" s="395" t="str">
        <f t="shared" si="229"/>
        <v/>
      </c>
      <c r="R935" s="366"/>
      <c r="S935" s="396" t="str">
        <f t="shared" si="230"/>
        <v/>
      </c>
      <c r="T935" s="397">
        <f ca="1">SUMIF($N$8:S$9,"QUANT.",N935:S935)</f>
        <v>0</v>
      </c>
      <c r="U935" s="398">
        <f ca="1" t="shared" si="223"/>
        <v>0</v>
      </c>
      <c r="V935" s="399" t="str">
        <f ca="1" t="shared" si="225"/>
        <v/>
      </c>
      <c r="W935" s="400">
        <f ca="1" t="shared" si="231"/>
        <v>0</v>
      </c>
      <c r="X935" s="400" t="e">
        <f ca="1" t="shared" si="232"/>
        <v>#VALUE!</v>
      </c>
    </row>
    <row r="936" spans="1:24">
      <c r="A936" s="402"/>
      <c r="B936" s="403"/>
      <c r="C936" s="404" t="str">
        <f>IF($B936="","",IFERROR(VLOOKUP($B936,#REF!,2,0),IFERROR(VLOOKUP($B936,#REF!,2,0),"")))</f>
        <v/>
      </c>
      <c r="D936" s="405" t="str">
        <f>IF($B936="","",IFERROR(VLOOKUP($B936,#REF!,3,0),IFERROR(VLOOKUP($B936,#REF!,3,0),"")))</f>
        <v/>
      </c>
      <c r="E936" s="406"/>
      <c r="F936" s="407" t="str">
        <f>IF($B936="","",IFERROR(VLOOKUP($B936,#REF!,4,0),IFERROR(VLOOKUP($B936,#REF!,6,0),"")))</f>
        <v/>
      </c>
      <c r="G936" s="407" t="str">
        <f>IF($B936="","",IFERROR(VLOOKUP($B936,#REF!,5,0),IFERROR(VLOOKUP($B936,#REF!,7,0),"")))</f>
        <v/>
      </c>
      <c r="H936" s="407" t="str">
        <f t="shared" si="224"/>
        <v/>
      </c>
      <c r="I936" s="407" t="str">
        <f t="shared" si="226"/>
        <v/>
      </c>
      <c r="J936" s="407" t="str">
        <f t="shared" si="227"/>
        <v/>
      </c>
      <c r="K936" s="407" t="str">
        <f t="shared" si="222"/>
        <v/>
      </c>
      <c r="L936" s="407"/>
      <c r="N936" s="366"/>
      <c r="O936" s="367" t="str">
        <f t="shared" si="228"/>
        <v/>
      </c>
      <c r="P936" s="366"/>
      <c r="Q936" s="395" t="str">
        <f t="shared" si="229"/>
        <v/>
      </c>
      <c r="R936" s="366"/>
      <c r="S936" s="396" t="str">
        <f t="shared" si="230"/>
        <v/>
      </c>
      <c r="T936" s="397">
        <f ca="1">SUMIF($N$8:S$9,"QUANT.",N936:S936)</f>
        <v>0</v>
      </c>
      <c r="U936" s="398">
        <f ca="1" t="shared" si="223"/>
        <v>0</v>
      </c>
      <c r="V936" s="399" t="str">
        <f ca="1" t="shared" si="225"/>
        <v/>
      </c>
      <c r="W936" s="400">
        <f ca="1" t="shared" si="231"/>
        <v>0</v>
      </c>
      <c r="X936" s="400" t="e">
        <f ca="1" t="shared" si="232"/>
        <v>#VALUE!</v>
      </c>
    </row>
    <row r="937" spans="1:24">
      <c r="A937" s="402"/>
      <c r="B937" s="403"/>
      <c r="C937" s="404" t="str">
        <f>IF($B937="","",IFERROR(VLOOKUP($B937,#REF!,2,0),IFERROR(VLOOKUP($B937,#REF!,2,0),"")))</f>
        <v/>
      </c>
      <c r="D937" s="405" t="str">
        <f>IF($B937="","",IFERROR(VLOOKUP($B937,#REF!,3,0),IFERROR(VLOOKUP($B937,#REF!,3,0),"")))</f>
        <v/>
      </c>
      <c r="E937" s="406"/>
      <c r="F937" s="407" t="str">
        <f>IF($B937="","",IFERROR(VLOOKUP($B937,#REF!,4,0),IFERROR(VLOOKUP($B937,#REF!,6,0),"")))</f>
        <v/>
      </c>
      <c r="G937" s="407" t="str">
        <f>IF($B937="","",IFERROR(VLOOKUP($B937,#REF!,5,0),IFERROR(VLOOKUP($B937,#REF!,7,0),"")))</f>
        <v/>
      </c>
      <c r="H937" s="407" t="str">
        <f t="shared" si="224"/>
        <v/>
      </c>
      <c r="I937" s="407" t="str">
        <f t="shared" si="226"/>
        <v/>
      </c>
      <c r="J937" s="407" t="str">
        <f t="shared" si="227"/>
        <v/>
      </c>
      <c r="K937" s="407" t="str">
        <f t="shared" si="222"/>
        <v/>
      </c>
      <c r="L937" s="407"/>
      <c r="N937" s="366"/>
      <c r="O937" s="367" t="str">
        <f t="shared" si="228"/>
        <v/>
      </c>
      <c r="P937" s="366"/>
      <c r="Q937" s="395" t="str">
        <f t="shared" si="229"/>
        <v/>
      </c>
      <c r="R937" s="366"/>
      <c r="S937" s="396" t="str">
        <f t="shared" si="230"/>
        <v/>
      </c>
      <c r="T937" s="397">
        <f ca="1">SUMIF($N$8:S$9,"QUANT.",N937:S937)</f>
        <v>0</v>
      </c>
      <c r="U937" s="398">
        <f ca="1" t="shared" si="223"/>
        <v>0</v>
      </c>
      <c r="V937" s="399" t="str">
        <f ca="1" t="shared" si="225"/>
        <v/>
      </c>
      <c r="W937" s="400">
        <f ca="1" t="shared" si="231"/>
        <v>0</v>
      </c>
      <c r="X937" s="400" t="e">
        <f ca="1" t="shared" si="232"/>
        <v>#VALUE!</v>
      </c>
    </row>
    <row r="938" spans="1:24">
      <c r="A938" s="402"/>
      <c r="B938" s="403"/>
      <c r="C938" s="404" t="str">
        <f>IF($B938="","",IFERROR(VLOOKUP($B938,#REF!,2,0),IFERROR(VLOOKUP($B938,#REF!,2,0),"")))</f>
        <v/>
      </c>
      <c r="D938" s="405" t="str">
        <f>IF($B938="","",IFERROR(VLOOKUP($B938,#REF!,3,0),IFERROR(VLOOKUP($B938,#REF!,3,0),"")))</f>
        <v/>
      </c>
      <c r="E938" s="406"/>
      <c r="F938" s="407" t="str">
        <f>IF($B938="","",IFERROR(VLOOKUP($B938,#REF!,4,0),IFERROR(VLOOKUP($B938,#REF!,6,0),"")))</f>
        <v/>
      </c>
      <c r="G938" s="407" t="str">
        <f>IF($B938="","",IFERROR(VLOOKUP($B938,#REF!,5,0),IFERROR(VLOOKUP($B938,#REF!,7,0),"")))</f>
        <v/>
      </c>
      <c r="H938" s="407" t="str">
        <f t="shared" si="224"/>
        <v/>
      </c>
      <c r="I938" s="407" t="str">
        <f t="shared" si="226"/>
        <v/>
      </c>
      <c r="J938" s="407" t="str">
        <f t="shared" si="227"/>
        <v/>
      </c>
      <c r="K938" s="407" t="str">
        <f t="shared" si="222"/>
        <v/>
      </c>
      <c r="L938" s="407"/>
      <c r="N938" s="366"/>
      <c r="O938" s="367" t="str">
        <f t="shared" si="228"/>
        <v/>
      </c>
      <c r="P938" s="366"/>
      <c r="Q938" s="395" t="str">
        <f t="shared" si="229"/>
        <v/>
      </c>
      <c r="R938" s="366"/>
      <c r="S938" s="396" t="str">
        <f t="shared" si="230"/>
        <v/>
      </c>
      <c r="T938" s="397">
        <f ca="1">SUMIF($N$8:S$9,"QUANT.",N938:S938)</f>
        <v>0</v>
      </c>
      <c r="U938" s="398">
        <f ca="1" t="shared" si="223"/>
        <v>0</v>
      </c>
      <c r="V938" s="399" t="str">
        <f ca="1" t="shared" si="225"/>
        <v/>
      </c>
      <c r="W938" s="400">
        <f ca="1" t="shared" si="231"/>
        <v>0</v>
      </c>
      <c r="X938" s="400" t="e">
        <f ca="1" t="shared" si="232"/>
        <v>#VALUE!</v>
      </c>
    </row>
    <row r="939" spans="1:24">
      <c r="A939" s="402"/>
      <c r="B939" s="403"/>
      <c r="C939" s="404" t="str">
        <f>IF($B939="","",IFERROR(VLOOKUP($B939,#REF!,2,0),IFERROR(VLOOKUP($B939,#REF!,2,0),"")))</f>
        <v/>
      </c>
      <c r="D939" s="405" t="str">
        <f>IF($B939="","",IFERROR(VLOOKUP($B939,#REF!,3,0),IFERROR(VLOOKUP($B939,#REF!,3,0),"")))</f>
        <v/>
      </c>
      <c r="E939" s="406"/>
      <c r="F939" s="407" t="str">
        <f>IF($B939="","",IFERROR(VLOOKUP($B939,#REF!,4,0),IFERROR(VLOOKUP($B939,#REF!,6,0),"")))</f>
        <v/>
      </c>
      <c r="G939" s="407" t="str">
        <f>IF($B939="","",IFERROR(VLOOKUP($B939,#REF!,5,0),IFERROR(VLOOKUP($B939,#REF!,7,0),"")))</f>
        <v/>
      </c>
      <c r="H939" s="407" t="str">
        <f t="shared" si="224"/>
        <v/>
      </c>
      <c r="I939" s="407" t="str">
        <f t="shared" si="226"/>
        <v/>
      </c>
      <c r="J939" s="407" t="str">
        <f t="shared" si="227"/>
        <v/>
      </c>
      <c r="K939" s="407" t="str">
        <f t="shared" si="222"/>
        <v/>
      </c>
      <c r="L939" s="407"/>
      <c r="N939" s="366"/>
      <c r="O939" s="367" t="str">
        <f t="shared" si="228"/>
        <v/>
      </c>
      <c r="P939" s="366"/>
      <c r="Q939" s="395" t="str">
        <f t="shared" si="229"/>
        <v/>
      </c>
      <c r="R939" s="366"/>
      <c r="S939" s="396" t="str">
        <f t="shared" si="230"/>
        <v/>
      </c>
      <c r="T939" s="397">
        <f ca="1">SUMIF($N$8:S$9,"QUANT.",N939:S939)</f>
        <v>0</v>
      </c>
      <c r="U939" s="398">
        <f ca="1" t="shared" si="223"/>
        <v>0</v>
      </c>
      <c r="V939" s="399" t="str">
        <f ca="1" t="shared" si="225"/>
        <v/>
      </c>
      <c r="W939" s="400">
        <f ca="1" t="shared" si="231"/>
        <v>0</v>
      </c>
      <c r="X939" s="400" t="e">
        <f ca="1" t="shared" si="232"/>
        <v>#VALUE!</v>
      </c>
    </row>
    <row r="940" spans="1:24">
      <c r="A940" s="402"/>
      <c r="B940" s="403"/>
      <c r="C940" s="404" t="str">
        <f>IF($B940="","",IFERROR(VLOOKUP($B940,#REF!,2,0),IFERROR(VLOOKUP($B940,#REF!,2,0),"")))</f>
        <v/>
      </c>
      <c r="D940" s="405" t="str">
        <f>IF($B940="","",IFERROR(VLOOKUP($B940,#REF!,3,0),IFERROR(VLOOKUP($B940,#REF!,3,0),"")))</f>
        <v/>
      </c>
      <c r="E940" s="406"/>
      <c r="F940" s="407" t="str">
        <f>IF($B940="","",IFERROR(VLOOKUP($B940,#REF!,4,0),IFERROR(VLOOKUP($B940,#REF!,6,0),"")))</f>
        <v/>
      </c>
      <c r="G940" s="407" t="str">
        <f>IF($B940="","",IFERROR(VLOOKUP($B940,#REF!,5,0),IFERROR(VLOOKUP($B940,#REF!,7,0),"")))</f>
        <v/>
      </c>
      <c r="H940" s="407" t="str">
        <f t="shared" si="224"/>
        <v/>
      </c>
      <c r="I940" s="407" t="str">
        <f t="shared" si="226"/>
        <v/>
      </c>
      <c r="J940" s="407" t="str">
        <f t="shared" si="227"/>
        <v/>
      </c>
      <c r="K940" s="407" t="str">
        <f t="shared" si="222"/>
        <v/>
      </c>
      <c r="L940" s="407"/>
      <c r="N940" s="366"/>
      <c r="O940" s="367" t="str">
        <f t="shared" si="228"/>
        <v/>
      </c>
      <c r="P940" s="366"/>
      <c r="Q940" s="395" t="str">
        <f t="shared" si="229"/>
        <v/>
      </c>
      <c r="R940" s="366"/>
      <c r="S940" s="396" t="str">
        <f t="shared" si="230"/>
        <v/>
      </c>
      <c r="T940" s="397">
        <f ca="1">SUMIF($N$8:S$9,"QUANT.",N940:S940)</f>
        <v>0</v>
      </c>
      <c r="U940" s="398">
        <f ca="1" t="shared" si="223"/>
        <v>0</v>
      </c>
      <c r="V940" s="399" t="str">
        <f ca="1" t="shared" si="225"/>
        <v/>
      </c>
      <c r="W940" s="400">
        <f ca="1" t="shared" si="231"/>
        <v>0</v>
      </c>
      <c r="X940" s="400" t="e">
        <f ca="1" t="shared" si="232"/>
        <v>#VALUE!</v>
      </c>
    </row>
    <row r="941" spans="1:24">
      <c r="A941" s="402"/>
      <c r="B941" s="403"/>
      <c r="C941" s="404" t="str">
        <f>IF($B941="","",IFERROR(VLOOKUP($B941,#REF!,2,0),IFERROR(VLOOKUP($B941,#REF!,2,0),"")))</f>
        <v/>
      </c>
      <c r="D941" s="405" t="str">
        <f>IF($B941="","",IFERROR(VLOOKUP($B941,#REF!,3,0),IFERROR(VLOOKUP($B941,#REF!,3,0),"")))</f>
        <v/>
      </c>
      <c r="E941" s="406"/>
      <c r="F941" s="407" t="str">
        <f>IF($B941="","",IFERROR(VLOOKUP($B941,#REF!,4,0),IFERROR(VLOOKUP($B941,#REF!,6,0),"")))</f>
        <v/>
      </c>
      <c r="G941" s="407" t="str">
        <f>IF($B941="","",IFERROR(VLOOKUP($B941,#REF!,5,0),IFERROR(VLOOKUP($B941,#REF!,7,0),"")))</f>
        <v/>
      </c>
      <c r="H941" s="407" t="str">
        <f t="shared" si="224"/>
        <v/>
      </c>
      <c r="I941" s="407" t="str">
        <f t="shared" si="226"/>
        <v/>
      </c>
      <c r="J941" s="407" t="str">
        <f t="shared" si="227"/>
        <v/>
      </c>
      <c r="K941" s="407" t="str">
        <f t="shared" si="222"/>
        <v/>
      </c>
      <c r="L941" s="407"/>
      <c r="N941" s="366"/>
      <c r="O941" s="367" t="str">
        <f t="shared" si="228"/>
        <v/>
      </c>
      <c r="P941" s="366"/>
      <c r="Q941" s="395" t="str">
        <f t="shared" si="229"/>
        <v/>
      </c>
      <c r="R941" s="366"/>
      <c r="S941" s="396" t="str">
        <f t="shared" si="230"/>
        <v/>
      </c>
      <c r="T941" s="397">
        <f ca="1">SUMIF($N$8:S$9,"QUANT.",N941:S941)</f>
        <v>0</v>
      </c>
      <c r="U941" s="398">
        <f ca="1" t="shared" si="223"/>
        <v>0</v>
      </c>
      <c r="V941" s="399" t="str">
        <f ca="1" t="shared" si="225"/>
        <v/>
      </c>
      <c r="W941" s="400">
        <f ca="1" t="shared" si="231"/>
        <v>0</v>
      </c>
      <c r="X941" s="400" t="e">
        <f ca="1" t="shared" si="232"/>
        <v>#VALUE!</v>
      </c>
    </row>
    <row r="942" spans="1:24">
      <c r="A942" s="402"/>
      <c r="B942" s="403"/>
      <c r="C942" s="404" t="str">
        <f>IF($B942="","",IFERROR(VLOOKUP($B942,#REF!,2,0),IFERROR(VLOOKUP($B942,#REF!,2,0),"")))</f>
        <v/>
      </c>
      <c r="D942" s="405" t="str">
        <f>IF($B942="","",IFERROR(VLOOKUP($B942,#REF!,3,0),IFERROR(VLOOKUP($B942,#REF!,3,0),"")))</f>
        <v/>
      </c>
      <c r="E942" s="406"/>
      <c r="F942" s="407" t="str">
        <f>IF($B942="","",IFERROR(VLOOKUP($B942,#REF!,4,0),IFERROR(VLOOKUP($B942,#REF!,6,0),"")))</f>
        <v/>
      </c>
      <c r="G942" s="407" t="str">
        <f>IF($B942="","",IFERROR(VLOOKUP($B942,#REF!,5,0),IFERROR(VLOOKUP($B942,#REF!,7,0),"")))</f>
        <v/>
      </c>
      <c r="H942" s="407" t="str">
        <f t="shared" si="224"/>
        <v/>
      </c>
      <c r="I942" s="407" t="str">
        <f t="shared" si="226"/>
        <v/>
      </c>
      <c r="J942" s="407" t="str">
        <f t="shared" si="227"/>
        <v/>
      </c>
      <c r="K942" s="407" t="str">
        <f t="shared" si="222"/>
        <v/>
      </c>
      <c r="L942" s="407"/>
      <c r="N942" s="366"/>
      <c r="O942" s="367" t="str">
        <f t="shared" si="228"/>
        <v/>
      </c>
      <c r="P942" s="366"/>
      <c r="Q942" s="395" t="str">
        <f t="shared" si="229"/>
        <v/>
      </c>
      <c r="R942" s="366"/>
      <c r="S942" s="396" t="str">
        <f t="shared" si="230"/>
        <v/>
      </c>
      <c r="T942" s="397">
        <f ca="1">SUMIF($N$8:S$9,"QUANT.",N942:S942)</f>
        <v>0</v>
      </c>
      <c r="U942" s="398">
        <f ca="1" t="shared" si="223"/>
        <v>0</v>
      </c>
      <c r="V942" s="399" t="str">
        <f ca="1" t="shared" si="225"/>
        <v/>
      </c>
      <c r="W942" s="400">
        <f ca="1" t="shared" si="231"/>
        <v>0</v>
      </c>
      <c r="X942" s="400" t="e">
        <f ca="1" t="shared" si="232"/>
        <v>#VALUE!</v>
      </c>
    </row>
    <row r="943" spans="1:24">
      <c r="A943" s="402"/>
      <c r="B943" s="403"/>
      <c r="C943" s="404" t="str">
        <f>IF($B943="","",IFERROR(VLOOKUP($B943,#REF!,2,0),IFERROR(VLOOKUP($B943,#REF!,2,0),"")))</f>
        <v/>
      </c>
      <c r="D943" s="405" t="str">
        <f>IF($B943="","",IFERROR(VLOOKUP($B943,#REF!,3,0),IFERROR(VLOOKUP($B943,#REF!,3,0),"")))</f>
        <v/>
      </c>
      <c r="E943" s="406"/>
      <c r="F943" s="407" t="str">
        <f>IF($B943="","",IFERROR(VLOOKUP($B943,#REF!,4,0),IFERROR(VLOOKUP($B943,#REF!,6,0),"")))</f>
        <v/>
      </c>
      <c r="G943" s="407" t="str">
        <f>IF($B943="","",IFERROR(VLOOKUP($B943,#REF!,5,0),IFERROR(VLOOKUP($B943,#REF!,7,0),"")))</f>
        <v/>
      </c>
      <c r="H943" s="407" t="str">
        <f t="shared" si="224"/>
        <v/>
      </c>
      <c r="I943" s="407" t="str">
        <f t="shared" si="226"/>
        <v/>
      </c>
      <c r="J943" s="407" t="str">
        <f t="shared" si="227"/>
        <v/>
      </c>
      <c r="K943" s="407" t="str">
        <f t="shared" si="222"/>
        <v/>
      </c>
      <c r="L943" s="407"/>
      <c r="N943" s="366"/>
      <c r="O943" s="367" t="str">
        <f t="shared" si="228"/>
        <v/>
      </c>
      <c r="P943" s="366"/>
      <c r="Q943" s="395" t="str">
        <f t="shared" si="229"/>
        <v/>
      </c>
      <c r="R943" s="366"/>
      <c r="S943" s="396" t="str">
        <f t="shared" si="230"/>
        <v/>
      </c>
      <c r="T943" s="397">
        <f ca="1">SUMIF($N$8:S$9,"QUANT.",N943:S943)</f>
        <v>0</v>
      </c>
      <c r="U943" s="398">
        <f ca="1" t="shared" si="223"/>
        <v>0</v>
      </c>
      <c r="V943" s="399" t="str">
        <f ca="1" t="shared" si="225"/>
        <v/>
      </c>
      <c r="W943" s="400">
        <f ca="1" t="shared" si="231"/>
        <v>0</v>
      </c>
      <c r="X943" s="400" t="e">
        <f ca="1" t="shared" si="232"/>
        <v>#VALUE!</v>
      </c>
    </row>
    <row r="944" spans="1:24">
      <c r="A944" s="402"/>
      <c r="B944" s="403"/>
      <c r="C944" s="404" t="str">
        <f>IF($B944="","",IFERROR(VLOOKUP($B944,#REF!,2,0),IFERROR(VLOOKUP($B944,#REF!,2,0),"")))</f>
        <v/>
      </c>
      <c r="D944" s="405" t="str">
        <f>IF($B944="","",IFERROR(VLOOKUP($B944,#REF!,3,0),IFERROR(VLOOKUP($B944,#REF!,3,0),"")))</f>
        <v/>
      </c>
      <c r="E944" s="406"/>
      <c r="F944" s="407" t="str">
        <f>IF($B944="","",IFERROR(VLOOKUP($B944,#REF!,4,0),IFERROR(VLOOKUP($B944,#REF!,6,0),"")))</f>
        <v/>
      </c>
      <c r="G944" s="407" t="str">
        <f>IF($B944="","",IFERROR(VLOOKUP($B944,#REF!,5,0),IFERROR(VLOOKUP($B944,#REF!,7,0),"")))</f>
        <v/>
      </c>
      <c r="H944" s="407" t="str">
        <f t="shared" si="224"/>
        <v/>
      </c>
      <c r="I944" s="407" t="str">
        <f t="shared" si="226"/>
        <v/>
      </c>
      <c r="J944" s="407" t="str">
        <f t="shared" si="227"/>
        <v/>
      </c>
      <c r="K944" s="407" t="str">
        <f t="shared" si="222"/>
        <v/>
      </c>
      <c r="L944" s="407"/>
      <c r="N944" s="366"/>
      <c r="O944" s="367" t="str">
        <f t="shared" si="228"/>
        <v/>
      </c>
      <c r="P944" s="366"/>
      <c r="Q944" s="395" t="str">
        <f t="shared" si="229"/>
        <v/>
      </c>
      <c r="R944" s="366"/>
      <c r="S944" s="396" t="str">
        <f t="shared" si="230"/>
        <v/>
      </c>
      <c r="T944" s="397">
        <f ca="1">SUMIF($N$8:S$9,"QUANT.",N944:S944)</f>
        <v>0</v>
      </c>
      <c r="U944" s="398">
        <f ca="1" t="shared" si="223"/>
        <v>0</v>
      </c>
      <c r="V944" s="399" t="str">
        <f ca="1" t="shared" si="225"/>
        <v/>
      </c>
      <c r="W944" s="400">
        <f ca="1" t="shared" si="231"/>
        <v>0</v>
      </c>
      <c r="X944" s="400" t="e">
        <f ca="1" t="shared" si="232"/>
        <v>#VALUE!</v>
      </c>
    </row>
    <row r="945" spans="1:24">
      <c r="A945" s="402"/>
      <c r="B945" s="403"/>
      <c r="C945" s="404" t="str">
        <f>IF($B945="","",IFERROR(VLOOKUP($B945,#REF!,2,0),IFERROR(VLOOKUP($B945,#REF!,2,0),"")))</f>
        <v/>
      </c>
      <c r="D945" s="405" t="str">
        <f>IF($B945="","",IFERROR(VLOOKUP($B945,#REF!,3,0),IFERROR(VLOOKUP($B945,#REF!,3,0),"")))</f>
        <v/>
      </c>
      <c r="E945" s="406"/>
      <c r="F945" s="407" t="str">
        <f>IF($B945="","",IFERROR(VLOOKUP($B945,#REF!,4,0),IFERROR(VLOOKUP($B945,#REF!,6,0),"")))</f>
        <v/>
      </c>
      <c r="G945" s="407" t="str">
        <f>IF($B945="","",IFERROR(VLOOKUP($B945,#REF!,5,0),IFERROR(VLOOKUP($B945,#REF!,7,0),"")))</f>
        <v/>
      </c>
      <c r="H945" s="407" t="str">
        <f t="shared" si="224"/>
        <v/>
      </c>
      <c r="I945" s="407" t="str">
        <f t="shared" si="226"/>
        <v/>
      </c>
      <c r="J945" s="407" t="str">
        <f t="shared" si="227"/>
        <v/>
      </c>
      <c r="K945" s="407" t="str">
        <f t="shared" si="222"/>
        <v/>
      </c>
      <c r="L945" s="407"/>
      <c r="N945" s="366"/>
      <c r="O945" s="367" t="str">
        <f t="shared" si="228"/>
        <v/>
      </c>
      <c r="P945" s="366"/>
      <c r="Q945" s="395" t="str">
        <f t="shared" si="229"/>
        <v/>
      </c>
      <c r="R945" s="366"/>
      <c r="S945" s="396" t="str">
        <f t="shared" si="230"/>
        <v/>
      </c>
      <c r="T945" s="397">
        <f ca="1">SUMIF($N$8:S$9,"QUANT.",N945:S945)</f>
        <v>0</v>
      </c>
      <c r="U945" s="398">
        <f ca="1" t="shared" si="223"/>
        <v>0</v>
      </c>
      <c r="V945" s="399" t="str">
        <f ca="1" t="shared" si="225"/>
        <v/>
      </c>
      <c r="W945" s="400">
        <f ca="1" t="shared" si="231"/>
        <v>0</v>
      </c>
      <c r="X945" s="400" t="e">
        <f ca="1" t="shared" si="232"/>
        <v>#VALUE!</v>
      </c>
    </row>
    <row r="946" spans="1:24">
      <c r="A946" s="402"/>
      <c r="B946" s="403"/>
      <c r="C946" s="404" t="str">
        <f>IF($B946="","",IFERROR(VLOOKUP($B946,#REF!,2,0),IFERROR(VLOOKUP($B946,#REF!,2,0),"")))</f>
        <v/>
      </c>
      <c r="D946" s="405" t="str">
        <f>IF($B946="","",IFERROR(VLOOKUP($B946,#REF!,3,0),IFERROR(VLOOKUP($B946,#REF!,3,0),"")))</f>
        <v/>
      </c>
      <c r="E946" s="406"/>
      <c r="F946" s="407" t="str">
        <f>IF($B946="","",IFERROR(VLOOKUP($B946,#REF!,4,0),IFERROR(VLOOKUP($B946,#REF!,6,0),"")))</f>
        <v/>
      </c>
      <c r="G946" s="407" t="str">
        <f>IF($B946="","",IFERROR(VLOOKUP($B946,#REF!,5,0),IFERROR(VLOOKUP($B946,#REF!,7,0),"")))</f>
        <v/>
      </c>
      <c r="H946" s="407" t="str">
        <f t="shared" si="224"/>
        <v/>
      </c>
      <c r="I946" s="407" t="str">
        <f t="shared" si="226"/>
        <v/>
      </c>
      <c r="J946" s="407" t="str">
        <f t="shared" si="227"/>
        <v/>
      </c>
      <c r="K946" s="407" t="str">
        <f t="shared" si="222"/>
        <v/>
      </c>
      <c r="L946" s="407"/>
      <c r="N946" s="366"/>
      <c r="O946" s="367" t="str">
        <f t="shared" si="228"/>
        <v/>
      </c>
      <c r="P946" s="366"/>
      <c r="Q946" s="395" t="str">
        <f t="shared" si="229"/>
        <v/>
      </c>
      <c r="R946" s="366"/>
      <c r="S946" s="396" t="str">
        <f t="shared" si="230"/>
        <v/>
      </c>
      <c r="T946" s="397">
        <f ca="1">SUMIF($N$8:S$9,"QUANT.",N946:S946)</f>
        <v>0</v>
      </c>
      <c r="U946" s="398">
        <f ca="1" t="shared" si="223"/>
        <v>0</v>
      </c>
      <c r="V946" s="399" t="str">
        <f ca="1" t="shared" si="225"/>
        <v/>
      </c>
      <c r="W946" s="400">
        <f ca="1" t="shared" si="231"/>
        <v>0</v>
      </c>
      <c r="X946" s="400" t="e">
        <f ca="1" t="shared" si="232"/>
        <v>#VALUE!</v>
      </c>
    </row>
    <row r="947" spans="1:24">
      <c r="A947" s="402"/>
      <c r="B947" s="403"/>
      <c r="C947" s="404" t="str">
        <f>IF($B947="","",IFERROR(VLOOKUP($B947,#REF!,2,0),IFERROR(VLOOKUP($B947,#REF!,2,0),"")))</f>
        <v/>
      </c>
      <c r="D947" s="405" t="str">
        <f>IF($B947="","",IFERROR(VLOOKUP($B947,#REF!,3,0),IFERROR(VLOOKUP($B947,#REF!,3,0),"")))</f>
        <v/>
      </c>
      <c r="E947" s="406"/>
      <c r="F947" s="407" t="str">
        <f>IF($B947="","",IFERROR(VLOOKUP($B947,#REF!,4,0),IFERROR(VLOOKUP($B947,#REF!,6,0),"")))</f>
        <v/>
      </c>
      <c r="G947" s="407" t="str">
        <f>IF($B947="","",IFERROR(VLOOKUP($B947,#REF!,5,0),IFERROR(VLOOKUP($B947,#REF!,7,0),"")))</f>
        <v/>
      </c>
      <c r="H947" s="407" t="str">
        <f t="shared" si="224"/>
        <v/>
      </c>
      <c r="I947" s="407" t="str">
        <f t="shared" si="226"/>
        <v/>
      </c>
      <c r="J947" s="407" t="str">
        <f t="shared" si="227"/>
        <v/>
      </c>
      <c r="K947" s="407" t="str">
        <f t="shared" si="222"/>
        <v/>
      </c>
      <c r="L947" s="407"/>
      <c r="N947" s="366"/>
      <c r="O947" s="367" t="str">
        <f t="shared" si="228"/>
        <v/>
      </c>
      <c r="P947" s="366"/>
      <c r="Q947" s="395" t="str">
        <f t="shared" si="229"/>
        <v/>
      </c>
      <c r="R947" s="366"/>
      <c r="S947" s="396" t="str">
        <f t="shared" si="230"/>
        <v/>
      </c>
      <c r="T947" s="397">
        <f ca="1">SUMIF($N$8:S$9,"QUANT.",N947:S947)</f>
        <v>0</v>
      </c>
      <c r="U947" s="398">
        <f ca="1" t="shared" si="223"/>
        <v>0</v>
      </c>
      <c r="V947" s="399" t="str">
        <f ca="1" t="shared" si="225"/>
        <v/>
      </c>
      <c r="W947" s="400">
        <f ca="1" t="shared" si="231"/>
        <v>0</v>
      </c>
      <c r="X947" s="400" t="e">
        <f ca="1" t="shared" si="232"/>
        <v>#VALUE!</v>
      </c>
    </row>
    <row r="948" spans="1:24">
      <c r="A948" s="402"/>
      <c r="B948" s="403"/>
      <c r="C948" s="404" t="str">
        <f>IF($B948="","",IFERROR(VLOOKUP($B948,#REF!,2,0),IFERROR(VLOOKUP($B948,#REF!,2,0),"")))</f>
        <v/>
      </c>
      <c r="D948" s="405" t="str">
        <f>IF($B948="","",IFERROR(VLOOKUP($B948,#REF!,3,0),IFERROR(VLOOKUP($B948,#REF!,3,0),"")))</f>
        <v/>
      </c>
      <c r="E948" s="406"/>
      <c r="F948" s="407" t="str">
        <f>IF($B948="","",IFERROR(VLOOKUP($B948,#REF!,4,0),IFERROR(VLOOKUP($B948,#REF!,6,0),"")))</f>
        <v/>
      </c>
      <c r="G948" s="407" t="str">
        <f>IF($B948="","",IFERROR(VLOOKUP($B948,#REF!,5,0),IFERROR(VLOOKUP($B948,#REF!,7,0),"")))</f>
        <v/>
      </c>
      <c r="H948" s="407" t="str">
        <f t="shared" si="224"/>
        <v/>
      </c>
      <c r="I948" s="407" t="str">
        <f t="shared" si="226"/>
        <v/>
      </c>
      <c r="J948" s="407" t="str">
        <f t="shared" si="227"/>
        <v/>
      </c>
      <c r="K948" s="407" t="str">
        <f t="shared" si="222"/>
        <v/>
      </c>
      <c r="L948" s="407"/>
      <c r="N948" s="366"/>
      <c r="O948" s="367" t="str">
        <f t="shared" si="228"/>
        <v/>
      </c>
      <c r="P948" s="366"/>
      <c r="Q948" s="395" t="str">
        <f t="shared" si="229"/>
        <v/>
      </c>
      <c r="R948" s="366"/>
      <c r="S948" s="396" t="str">
        <f t="shared" si="230"/>
        <v/>
      </c>
      <c r="T948" s="397">
        <f ca="1">SUMIF($N$8:S$9,"QUANT.",N948:S948)</f>
        <v>0</v>
      </c>
      <c r="U948" s="398">
        <f ca="1" t="shared" si="223"/>
        <v>0</v>
      </c>
      <c r="V948" s="399" t="str">
        <f ca="1" t="shared" si="225"/>
        <v/>
      </c>
      <c r="W948" s="400">
        <f ca="1" t="shared" si="231"/>
        <v>0</v>
      </c>
      <c r="X948" s="400" t="e">
        <f ca="1" t="shared" si="232"/>
        <v>#VALUE!</v>
      </c>
    </row>
    <row r="949" spans="1:24">
      <c r="A949" s="402"/>
      <c r="B949" s="403"/>
      <c r="C949" s="404" t="str">
        <f>IF($B949="","",IFERROR(VLOOKUP($B949,#REF!,2,0),IFERROR(VLOOKUP($B949,#REF!,2,0),"")))</f>
        <v/>
      </c>
      <c r="D949" s="405" t="str">
        <f>IF($B949="","",IFERROR(VLOOKUP($B949,#REF!,3,0),IFERROR(VLOOKUP($B949,#REF!,3,0),"")))</f>
        <v/>
      </c>
      <c r="E949" s="406"/>
      <c r="F949" s="407" t="str">
        <f>IF($B949="","",IFERROR(VLOOKUP($B949,#REF!,4,0),IFERROR(VLOOKUP($B949,#REF!,6,0),"")))</f>
        <v/>
      </c>
      <c r="G949" s="407" t="str">
        <f>IF($B949="","",IFERROR(VLOOKUP($B949,#REF!,5,0),IFERROR(VLOOKUP($B949,#REF!,7,0),"")))</f>
        <v/>
      </c>
      <c r="H949" s="407" t="str">
        <f t="shared" si="224"/>
        <v/>
      </c>
      <c r="I949" s="407" t="str">
        <f t="shared" si="226"/>
        <v/>
      </c>
      <c r="J949" s="407" t="str">
        <f t="shared" si="227"/>
        <v/>
      </c>
      <c r="K949" s="407" t="str">
        <f t="shared" si="222"/>
        <v/>
      </c>
      <c r="L949" s="407"/>
      <c r="N949" s="366"/>
      <c r="O949" s="367" t="str">
        <f t="shared" si="228"/>
        <v/>
      </c>
      <c r="P949" s="366"/>
      <c r="Q949" s="395" t="str">
        <f t="shared" si="229"/>
        <v/>
      </c>
      <c r="R949" s="366"/>
      <c r="S949" s="396" t="str">
        <f t="shared" si="230"/>
        <v/>
      </c>
      <c r="T949" s="397">
        <f ca="1">SUMIF($N$8:S$9,"QUANT.",N949:S949)</f>
        <v>0</v>
      </c>
      <c r="U949" s="398">
        <f ca="1" t="shared" si="223"/>
        <v>0</v>
      </c>
      <c r="V949" s="399" t="str">
        <f ca="1" t="shared" si="225"/>
        <v/>
      </c>
      <c r="W949" s="400">
        <f ca="1" t="shared" si="231"/>
        <v>0</v>
      </c>
      <c r="X949" s="400" t="e">
        <f ca="1" t="shared" si="232"/>
        <v>#VALUE!</v>
      </c>
    </row>
    <row r="950" spans="1:24">
      <c r="A950" s="402"/>
      <c r="B950" s="403"/>
      <c r="C950" s="404" t="str">
        <f>IF($B950="","",IFERROR(VLOOKUP($B950,#REF!,2,0),IFERROR(VLOOKUP($B950,#REF!,2,0),"")))</f>
        <v/>
      </c>
      <c r="D950" s="405" t="str">
        <f>IF($B950="","",IFERROR(VLOOKUP($B950,#REF!,3,0),IFERROR(VLOOKUP($B950,#REF!,3,0),"")))</f>
        <v/>
      </c>
      <c r="E950" s="406"/>
      <c r="F950" s="407" t="str">
        <f>IF($B950="","",IFERROR(VLOOKUP($B950,#REF!,4,0),IFERROR(VLOOKUP($B950,#REF!,6,0),"")))</f>
        <v/>
      </c>
      <c r="G950" s="407" t="str">
        <f>IF($B950="","",IFERROR(VLOOKUP($B950,#REF!,5,0),IFERROR(VLOOKUP($B950,#REF!,7,0),"")))</f>
        <v/>
      </c>
      <c r="H950" s="407" t="str">
        <f t="shared" si="224"/>
        <v/>
      </c>
      <c r="I950" s="407" t="str">
        <f t="shared" si="226"/>
        <v/>
      </c>
      <c r="J950" s="407" t="str">
        <f t="shared" si="227"/>
        <v/>
      </c>
      <c r="K950" s="407" t="str">
        <f t="shared" si="222"/>
        <v/>
      </c>
      <c r="L950" s="407"/>
      <c r="N950" s="366"/>
      <c r="O950" s="367" t="str">
        <f t="shared" si="228"/>
        <v/>
      </c>
      <c r="P950" s="366"/>
      <c r="Q950" s="395" t="str">
        <f t="shared" si="229"/>
        <v/>
      </c>
      <c r="R950" s="366"/>
      <c r="S950" s="396" t="str">
        <f t="shared" si="230"/>
        <v/>
      </c>
      <c r="T950" s="397">
        <f ca="1">SUMIF($N$8:S$9,"QUANT.",N950:S950)</f>
        <v>0</v>
      </c>
      <c r="U950" s="398">
        <f ca="1" t="shared" si="223"/>
        <v>0</v>
      </c>
      <c r="V950" s="399" t="str">
        <f ca="1" t="shared" si="225"/>
        <v/>
      </c>
      <c r="W950" s="400">
        <f ca="1" t="shared" si="231"/>
        <v>0</v>
      </c>
      <c r="X950" s="400" t="e">
        <f ca="1" t="shared" si="232"/>
        <v>#VALUE!</v>
      </c>
    </row>
    <row r="951" spans="1:24">
      <c r="A951" s="402"/>
      <c r="B951" s="403"/>
      <c r="C951" s="404" t="str">
        <f>IF($B951="","",IFERROR(VLOOKUP($B951,#REF!,2,0),IFERROR(VLOOKUP($B951,#REF!,2,0),"")))</f>
        <v/>
      </c>
      <c r="D951" s="405" t="str">
        <f>IF($B951="","",IFERROR(VLOOKUP($B951,#REF!,3,0),IFERROR(VLOOKUP($B951,#REF!,3,0),"")))</f>
        <v/>
      </c>
      <c r="E951" s="406"/>
      <c r="F951" s="407" t="str">
        <f>IF($B951="","",IFERROR(VLOOKUP($B951,#REF!,4,0),IFERROR(VLOOKUP($B951,#REF!,6,0),"")))</f>
        <v/>
      </c>
      <c r="G951" s="407" t="str">
        <f>IF($B951="","",IFERROR(VLOOKUP($B951,#REF!,5,0),IFERROR(VLOOKUP($B951,#REF!,7,0),"")))</f>
        <v/>
      </c>
      <c r="H951" s="407" t="str">
        <f t="shared" si="224"/>
        <v/>
      </c>
      <c r="I951" s="407" t="str">
        <f t="shared" si="226"/>
        <v/>
      </c>
      <c r="J951" s="407" t="str">
        <f t="shared" si="227"/>
        <v/>
      </c>
      <c r="K951" s="407" t="str">
        <f t="shared" si="222"/>
        <v/>
      </c>
      <c r="L951" s="407"/>
      <c r="N951" s="366"/>
      <c r="O951" s="367" t="str">
        <f t="shared" si="228"/>
        <v/>
      </c>
      <c r="P951" s="366"/>
      <c r="Q951" s="395" t="str">
        <f t="shared" si="229"/>
        <v/>
      </c>
      <c r="R951" s="366"/>
      <c r="S951" s="396" t="str">
        <f t="shared" si="230"/>
        <v/>
      </c>
      <c r="T951" s="397">
        <f ca="1">SUMIF($N$8:S$9,"QUANT.",N951:S951)</f>
        <v>0</v>
      </c>
      <c r="U951" s="398">
        <f ca="1" t="shared" si="223"/>
        <v>0</v>
      </c>
      <c r="V951" s="399" t="str">
        <f ca="1" t="shared" si="225"/>
        <v/>
      </c>
      <c r="W951" s="400">
        <f ca="1" t="shared" si="231"/>
        <v>0</v>
      </c>
      <c r="X951" s="400" t="e">
        <f ca="1" t="shared" si="232"/>
        <v>#VALUE!</v>
      </c>
    </row>
    <row r="952" spans="1:24">
      <c r="A952" s="402"/>
      <c r="B952" s="403"/>
      <c r="C952" s="404" t="str">
        <f>IF($B952="","",IFERROR(VLOOKUP($B952,#REF!,2,0),IFERROR(VLOOKUP($B952,#REF!,2,0),"")))</f>
        <v/>
      </c>
      <c r="D952" s="405" t="str">
        <f>IF($B952="","",IFERROR(VLOOKUP($B952,#REF!,3,0),IFERROR(VLOOKUP($B952,#REF!,3,0),"")))</f>
        <v/>
      </c>
      <c r="E952" s="406"/>
      <c r="F952" s="407" t="str">
        <f>IF($B952="","",IFERROR(VLOOKUP($B952,#REF!,4,0),IFERROR(VLOOKUP($B952,#REF!,6,0),"")))</f>
        <v/>
      </c>
      <c r="G952" s="407" t="str">
        <f>IF($B952="","",IFERROR(VLOOKUP($B952,#REF!,5,0),IFERROR(VLOOKUP($B952,#REF!,7,0),"")))</f>
        <v/>
      </c>
      <c r="H952" s="407" t="str">
        <f t="shared" si="224"/>
        <v/>
      </c>
      <c r="I952" s="407" t="str">
        <f t="shared" si="226"/>
        <v/>
      </c>
      <c r="J952" s="407" t="str">
        <f t="shared" si="227"/>
        <v/>
      </c>
      <c r="K952" s="407" t="str">
        <f t="shared" si="222"/>
        <v/>
      </c>
      <c r="L952" s="407"/>
      <c r="N952" s="366"/>
      <c r="O952" s="367" t="str">
        <f t="shared" si="228"/>
        <v/>
      </c>
      <c r="P952" s="366"/>
      <c r="Q952" s="395" t="str">
        <f t="shared" si="229"/>
        <v/>
      </c>
      <c r="R952" s="366"/>
      <c r="S952" s="396" t="str">
        <f t="shared" si="230"/>
        <v/>
      </c>
      <c r="T952" s="397">
        <f ca="1">SUMIF($N$8:S$9,"QUANT.",N952:S952)</f>
        <v>0</v>
      </c>
      <c r="U952" s="398">
        <f ca="1" t="shared" si="223"/>
        <v>0</v>
      </c>
      <c r="V952" s="399" t="str">
        <f ca="1" t="shared" si="225"/>
        <v/>
      </c>
      <c r="W952" s="400">
        <f ca="1" t="shared" si="231"/>
        <v>0</v>
      </c>
      <c r="X952" s="400" t="e">
        <f ca="1" t="shared" si="232"/>
        <v>#VALUE!</v>
      </c>
    </row>
    <row r="953" spans="1:24">
      <c r="A953" s="402"/>
      <c r="B953" s="403"/>
      <c r="C953" s="404" t="str">
        <f>IF($B953="","",IFERROR(VLOOKUP($B953,#REF!,2,0),IFERROR(VLOOKUP($B953,#REF!,2,0),"")))</f>
        <v/>
      </c>
      <c r="D953" s="405" t="str">
        <f>IF($B953="","",IFERROR(VLOOKUP($B953,#REF!,3,0),IFERROR(VLOOKUP($B953,#REF!,3,0),"")))</f>
        <v/>
      </c>
      <c r="E953" s="406"/>
      <c r="F953" s="407" t="str">
        <f>IF($B953="","",IFERROR(VLOOKUP($B953,#REF!,4,0),IFERROR(VLOOKUP($B953,#REF!,6,0),"")))</f>
        <v/>
      </c>
      <c r="G953" s="407" t="str">
        <f>IF($B953="","",IFERROR(VLOOKUP($B953,#REF!,5,0),IFERROR(VLOOKUP($B953,#REF!,7,0),"")))</f>
        <v/>
      </c>
      <c r="H953" s="407" t="str">
        <f t="shared" si="224"/>
        <v/>
      </c>
      <c r="I953" s="407" t="str">
        <f t="shared" si="226"/>
        <v/>
      </c>
      <c r="J953" s="407" t="str">
        <f t="shared" si="227"/>
        <v/>
      </c>
      <c r="K953" s="407" t="str">
        <f t="shared" si="222"/>
        <v/>
      </c>
      <c r="L953" s="407"/>
      <c r="N953" s="366"/>
      <c r="O953" s="367" t="str">
        <f t="shared" si="228"/>
        <v/>
      </c>
      <c r="P953" s="366"/>
      <c r="Q953" s="395" t="str">
        <f t="shared" si="229"/>
        <v/>
      </c>
      <c r="R953" s="366"/>
      <c r="S953" s="396" t="str">
        <f t="shared" si="230"/>
        <v/>
      </c>
      <c r="T953" s="397">
        <f ca="1">SUMIF($N$8:S$9,"QUANT.",N953:S953)</f>
        <v>0</v>
      </c>
      <c r="U953" s="398">
        <f ca="1" t="shared" si="223"/>
        <v>0</v>
      </c>
      <c r="V953" s="399" t="str">
        <f ca="1" t="shared" si="225"/>
        <v/>
      </c>
      <c r="W953" s="400">
        <f ca="1" t="shared" si="231"/>
        <v>0</v>
      </c>
      <c r="X953" s="400" t="e">
        <f ca="1" t="shared" si="232"/>
        <v>#VALUE!</v>
      </c>
    </row>
    <row r="954" spans="1:24">
      <c r="A954" s="402"/>
      <c r="B954" s="403"/>
      <c r="C954" s="404" t="str">
        <f>IF($B954="","",IFERROR(VLOOKUP($B954,#REF!,2,0),IFERROR(VLOOKUP($B954,#REF!,2,0),"")))</f>
        <v/>
      </c>
      <c r="D954" s="405" t="str">
        <f>IF($B954="","",IFERROR(VLOOKUP($B954,#REF!,3,0),IFERROR(VLOOKUP($B954,#REF!,3,0),"")))</f>
        <v/>
      </c>
      <c r="E954" s="406"/>
      <c r="F954" s="407" t="str">
        <f>IF($B954="","",IFERROR(VLOOKUP($B954,#REF!,4,0),IFERROR(VLOOKUP($B954,#REF!,6,0),"")))</f>
        <v/>
      </c>
      <c r="G954" s="407" t="str">
        <f>IF($B954="","",IFERROR(VLOOKUP($B954,#REF!,5,0),IFERROR(VLOOKUP($B954,#REF!,7,0),"")))</f>
        <v/>
      </c>
      <c r="H954" s="407" t="str">
        <f t="shared" si="224"/>
        <v/>
      </c>
      <c r="I954" s="407" t="str">
        <f t="shared" si="226"/>
        <v/>
      </c>
      <c r="J954" s="407" t="str">
        <f t="shared" si="227"/>
        <v/>
      </c>
      <c r="K954" s="407" t="str">
        <f t="shared" si="222"/>
        <v/>
      </c>
      <c r="L954" s="407"/>
      <c r="N954" s="366"/>
      <c r="O954" s="367" t="str">
        <f t="shared" si="228"/>
        <v/>
      </c>
      <c r="P954" s="366"/>
      <c r="Q954" s="395" t="str">
        <f t="shared" si="229"/>
        <v/>
      </c>
      <c r="R954" s="366"/>
      <c r="S954" s="396" t="str">
        <f t="shared" si="230"/>
        <v/>
      </c>
      <c r="T954" s="397">
        <f ca="1">SUMIF($N$8:S$9,"QUANT.",N954:S954)</f>
        <v>0</v>
      </c>
      <c r="U954" s="398">
        <f ca="1" t="shared" si="223"/>
        <v>0</v>
      </c>
      <c r="V954" s="399" t="str">
        <f ca="1" t="shared" si="225"/>
        <v/>
      </c>
      <c r="W954" s="400">
        <f ca="1" t="shared" si="231"/>
        <v>0</v>
      </c>
      <c r="X954" s="400" t="e">
        <f ca="1" t="shared" si="232"/>
        <v>#VALUE!</v>
      </c>
    </row>
    <row r="955" spans="1:24">
      <c r="A955" s="402"/>
      <c r="B955" s="403"/>
      <c r="C955" s="404" t="str">
        <f>IF($B955="","",IFERROR(VLOOKUP($B955,#REF!,2,0),IFERROR(VLOOKUP($B955,#REF!,2,0),"")))</f>
        <v/>
      </c>
      <c r="D955" s="405" t="str">
        <f>IF($B955="","",IFERROR(VLOOKUP($B955,#REF!,3,0),IFERROR(VLOOKUP($B955,#REF!,3,0),"")))</f>
        <v/>
      </c>
      <c r="E955" s="406"/>
      <c r="F955" s="407" t="str">
        <f>IF($B955="","",IFERROR(VLOOKUP($B955,#REF!,4,0),IFERROR(VLOOKUP($B955,#REF!,6,0),"")))</f>
        <v/>
      </c>
      <c r="G955" s="407" t="str">
        <f>IF($B955="","",IFERROR(VLOOKUP($B955,#REF!,5,0),IFERROR(VLOOKUP($B955,#REF!,7,0),"")))</f>
        <v/>
      </c>
      <c r="H955" s="407" t="str">
        <f t="shared" si="224"/>
        <v/>
      </c>
      <c r="I955" s="407" t="str">
        <f t="shared" si="226"/>
        <v/>
      </c>
      <c r="J955" s="407" t="str">
        <f t="shared" si="227"/>
        <v/>
      </c>
      <c r="K955" s="407" t="str">
        <f t="shared" si="222"/>
        <v/>
      </c>
      <c r="L955" s="407"/>
      <c r="N955" s="366"/>
      <c r="O955" s="367" t="str">
        <f t="shared" si="228"/>
        <v/>
      </c>
      <c r="P955" s="366"/>
      <c r="Q955" s="395" t="str">
        <f t="shared" si="229"/>
        <v/>
      </c>
      <c r="R955" s="366"/>
      <c r="S955" s="396" t="str">
        <f t="shared" si="230"/>
        <v/>
      </c>
      <c r="T955" s="397">
        <f ca="1">SUMIF($N$8:S$9,"QUANT.",N955:S955)</f>
        <v>0</v>
      </c>
      <c r="U955" s="398">
        <f ca="1" t="shared" si="223"/>
        <v>0</v>
      </c>
      <c r="V955" s="399" t="str">
        <f ca="1" t="shared" si="225"/>
        <v/>
      </c>
      <c r="W955" s="400">
        <f ca="1" t="shared" si="231"/>
        <v>0</v>
      </c>
      <c r="X955" s="400" t="e">
        <f ca="1" t="shared" si="232"/>
        <v>#VALUE!</v>
      </c>
    </row>
    <row r="956" spans="1:24">
      <c r="A956" s="402"/>
      <c r="B956" s="403"/>
      <c r="C956" s="404" t="str">
        <f>IF($B956="","",IFERROR(VLOOKUP($B956,#REF!,2,0),IFERROR(VLOOKUP($B956,#REF!,2,0),"")))</f>
        <v/>
      </c>
      <c r="D956" s="405" t="str">
        <f>IF($B956="","",IFERROR(VLOOKUP($B956,#REF!,3,0),IFERROR(VLOOKUP($B956,#REF!,3,0),"")))</f>
        <v/>
      </c>
      <c r="E956" s="406"/>
      <c r="F956" s="407" t="str">
        <f>IF($B956="","",IFERROR(VLOOKUP($B956,#REF!,4,0),IFERROR(VLOOKUP($B956,#REF!,6,0),"")))</f>
        <v/>
      </c>
      <c r="G956" s="407" t="str">
        <f>IF($B956="","",IFERROR(VLOOKUP($B956,#REF!,5,0),IFERROR(VLOOKUP($B956,#REF!,7,0),"")))</f>
        <v/>
      </c>
      <c r="H956" s="407" t="str">
        <f t="shared" si="224"/>
        <v/>
      </c>
      <c r="I956" s="407" t="str">
        <f t="shared" si="226"/>
        <v/>
      </c>
      <c r="J956" s="407" t="str">
        <f t="shared" si="227"/>
        <v/>
      </c>
      <c r="K956" s="407" t="str">
        <f t="shared" si="222"/>
        <v/>
      </c>
      <c r="L956" s="407"/>
      <c r="N956" s="366"/>
      <c r="O956" s="367" t="str">
        <f t="shared" si="228"/>
        <v/>
      </c>
      <c r="P956" s="366"/>
      <c r="Q956" s="395" t="str">
        <f t="shared" si="229"/>
        <v/>
      </c>
      <c r="R956" s="366"/>
      <c r="S956" s="396" t="str">
        <f t="shared" si="230"/>
        <v/>
      </c>
      <c r="T956" s="397">
        <f ca="1">SUMIF($N$8:S$9,"QUANT.",N956:S956)</f>
        <v>0</v>
      </c>
      <c r="U956" s="398">
        <f ca="1" t="shared" si="223"/>
        <v>0</v>
      </c>
      <c r="V956" s="399" t="str">
        <f ca="1" t="shared" si="225"/>
        <v/>
      </c>
      <c r="W956" s="400">
        <f ca="1" t="shared" si="231"/>
        <v>0</v>
      </c>
      <c r="X956" s="400" t="e">
        <f ca="1" t="shared" si="232"/>
        <v>#VALUE!</v>
      </c>
    </row>
    <row r="957" spans="1:24">
      <c r="A957" s="402"/>
      <c r="B957" s="403"/>
      <c r="C957" s="404" t="str">
        <f>IF($B957="","",IFERROR(VLOOKUP($B957,#REF!,2,0),IFERROR(VLOOKUP($B957,#REF!,2,0),"")))</f>
        <v/>
      </c>
      <c r="D957" s="405" t="str">
        <f>IF($B957="","",IFERROR(VLOOKUP($B957,#REF!,3,0),IFERROR(VLOOKUP($B957,#REF!,3,0),"")))</f>
        <v/>
      </c>
      <c r="E957" s="406"/>
      <c r="F957" s="407" t="str">
        <f>IF($B957="","",IFERROR(VLOOKUP($B957,#REF!,4,0),IFERROR(VLOOKUP($B957,#REF!,6,0),"")))</f>
        <v/>
      </c>
      <c r="G957" s="407" t="str">
        <f>IF($B957="","",IFERROR(VLOOKUP($B957,#REF!,5,0),IFERROR(VLOOKUP($B957,#REF!,7,0),"")))</f>
        <v/>
      </c>
      <c r="H957" s="407" t="str">
        <f t="shared" si="224"/>
        <v/>
      </c>
      <c r="I957" s="407" t="str">
        <f t="shared" si="226"/>
        <v/>
      </c>
      <c r="J957" s="407" t="str">
        <f t="shared" si="227"/>
        <v/>
      </c>
      <c r="K957" s="407" t="str">
        <f t="shared" si="222"/>
        <v/>
      </c>
      <c r="L957" s="407"/>
      <c r="N957" s="366"/>
      <c r="O957" s="367" t="str">
        <f t="shared" si="228"/>
        <v/>
      </c>
      <c r="P957" s="366"/>
      <c r="Q957" s="395" t="str">
        <f t="shared" si="229"/>
        <v/>
      </c>
      <c r="R957" s="366"/>
      <c r="S957" s="396" t="str">
        <f t="shared" si="230"/>
        <v/>
      </c>
      <c r="T957" s="397">
        <f ca="1">SUMIF($N$8:S$9,"QUANT.",N957:S957)</f>
        <v>0</v>
      </c>
      <c r="U957" s="398">
        <f ca="1" t="shared" si="223"/>
        <v>0</v>
      </c>
      <c r="V957" s="399" t="str">
        <f ca="1" t="shared" si="225"/>
        <v/>
      </c>
      <c r="W957" s="400">
        <f ca="1" t="shared" si="231"/>
        <v>0</v>
      </c>
      <c r="X957" s="400" t="e">
        <f ca="1" t="shared" si="232"/>
        <v>#VALUE!</v>
      </c>
    </row>
    <row r="958" spans="1:24">
      <c r="A958" s="402"/>
      <c r="B958" s="403"/>
      <c r="C958" s="404" t="str">
        <f>IF($B958="","",IFERROR(VLOOKUP($B958,#REF!,2,0),IFERROR(VLOOKUP($B958,#REF!,2,0),"")))</f>
        <v/>
      </c>
      <c r="D958" s="405" t="str">
        <f>IF($B958="","",IFERROR(VLOOKUP($B958,#REF!,3,0),IFERROR(VLOOKUP($B958,#REF!,3,0),"")))</f>
        <v/>
      </c>
      <c r="E958" s="406"/>
      <c r="F958" s="407" t="str">
        <f>IF($B958="","",IFERROR(VLOOKUP($B958,#REF!,4,0),IFERROR(VLOOKUP($B958,#REF!,6,0),"")))</f>
        <v/>
      </c>
      <c r="G958" s="407" t="str">
        <f>IF($B958="","",IFERROR(VLOOKUP($B958,#REF!,5,0),IFERROR(VLOOKUP($B958,#REF!,7,0),"")))</f>
        <v/>
      </c>
      <c r="H958" s="407" t="str">
        <f t="shared" si="224"/>
        <v/>
      </c>
      <c r="I958" s="407" t="str">
        <f t="shared" si="226"/>
        <v/>
      </c>
      <c r="J958" s="407" t="str">
        <f t="shared" si="227"/>
        <v/>
      </c>
      <c r="K958" s="407" t="str">
        <f t="shared" si="222"/>
        <v/>
      </c>
      <c r="L958" s="407"/>
      <c r="N958" s="366"/>
      <c r="O958" s="367" t="str">
        <f t="shared" si="228"/>
        <v/>
      </c>
      <c r="P958" s="366"/>
      <c r="Q958" s="395" t="str">
        <f t="shared" si="229"/>
        <v/>
      </c>
      <c r="R958" s="366"/>
      <c r="S958" s="396" t="str">
        <f t="shared" si="230"/>
        <v/>
      </c>
      <c r="T958" s="397">
        <f ca="1">SUMIF($N$8:S$9,"QUANT.",N958:S958)</f>
        <v>0</v>
      </c>
      <c r="U958" s="398">
        <f ca="1" t="shared" si="223"/>
        <v>0</v>
      </c>
      <c r="V958" s="399" t="str">
        <f ca="1" t="shared" si="225"/>
        <v/>
      </c>
      <c r="W958" s="400">
        <f ca="1" t="shared" si="231"/>
        <v>0</v>
      </c>
      <c r="X958" s="400" t="e">
        <f ca="1" t="shared" si="232"/>
        <v>#VALUE!</v>
      </c>
    </row>
    <row r="959" spans="1:24">
      <c r="A959" s="402"/>
      <c r="B959" s="403"/>
      <c r="C959" s="404" t="str">
        <f>IF($B959="","",IFERROR(VLOOKUP($B959,#REF!,2,0),IFERROR(VLOOKUP($B959,#REF!,2,0),"")))</f>
        <v/>
      </c>
      <c r="D959" s="405" t="str">
        <f>IF($B959="","",IFERROR(VLOOKUP($B959,#REF!,3,0),IFERROR(VLOOKUP($B959,#REF!,3,0),"")))</f>
        <v/>
      </c>
      <c r="E959" s="406"/>
      <c r="F959" s="407" t="str">
        <f>IF($B959="","",IFERROR(VLOOKUP($B959,#REF!,4,0),IFERROR(VLOOKUP($B959,#REF!,6,0),"")))</f>
        <v/>
      </c>
      <c r="G959" s="407" t="str">
        <f>IF($B959="","",IFERROR(VLOOKUP($B959,#REF!,5,0),IFERROR(VLOOKUP($B959,#REF!,7,0),"")))</f>
        <v/>
      </c>
      <c r="H959" s="407" t="str">
        <f t="shared" si="224"/>
        <v/>
      </c>
      <c r="I959" s="407" t="str">
        <f t="shared" si="226"/>
        <v/>
      </c>
      <c r="J959" s="407" t="str">
        <f t="shared" si="227"/>
        <v/>
      </c>
      <c r="K959" s="407" t="str">
        <f t="shared" si="222"/>
        <v/>
      </c>
      <c r="L959" s="407"/>
      <c r="N959" s="366"/>
      <c r="O959" s="367" t="str">
        <f t="shared" si="228"/>
        <v/>
      </c>
      <c r="P959" s="366"/>
      <c r="Q959" s="395" t="str">
        <f t="shared" si="229"/>
        <v/>
      </c>
      <c r="R959" s="366"/>
      <c r="S959" s="396" t="str">
        <f t="shared" si="230"/>
        <v/>
      </c>
      <c r="T959" s="397">
        <f ca="1">SUMIF($N$8:S$9,"QUANT.",N959:S959)</f>
        <v>0</v>
      </c>
      <c r="U959" s="398">
        <f ca="1" t="shared" si="223"/>
        <v>0</v>
      </c>
      <c r="V959" s="399" t="str">
        <f ca="1" t="shared" si="225"/>
        <v/>
      </c>
      <c r="W959" s="400">
        <f ca="1" t="shared" si="231"/>
        <v>0</v>
      </c>
      <c r="X959" s="400" t="e">
        <f ca="1" t="shared" si="232"/>
        <v>#VALUE!</v>
      </c>
    </row>
    <row r="960" spans="1:24">
      <c r="A960" s="402"/>
      <c r="B960" s="403"/>
      <c r="C960" s="404" t="str">
        <f>IF($B960="","",IFERROR(VLOOKUP($B960,#REF!,2,0),IFERROR(VLOOKUP($B960,#REF!,2,0),"")))</f>
        <v/>
      </c>
      <c r="D960" s="405" t="str">
        <f>IF($B960="","",IFERROR(VLOOKUP($B960,#REF!,3,0),IFERROR(VLOOKUP($B960,#REF!,3,0),"")))</f>
        <v/>
      </c>
      <c r="E960" s="406"/>
      <c r="F960" s="407" t="str">
        <f>IF($B960="","",IFERROR(VLOOKUP($B960,#REF!,4,0),IFERROR(VLOOKUP($B960,#REF!,6,0),"")))</f>
        <v/>
      </c>
      <c r="G960" s="407" t="str">
        <f>IF($B960="","",IFERROR(VLOOKUP($B960,#REF!,5,0),IFERROR(VLOOKUP($B960,#REF!,7,0),"")))</f>
        <v/>
      </c>
      <c r="H960" s="407" t="str">
        <f t="shared" si="224"/>
        <v/>
      </c>
      <c r="I960" s="407" t="str">
        <f t="shared" si="226"/>
        <v/>
      </c>
      <c r="J960" s="407" t="str">
        <f t="shared" si="227"/>
        <v/>
      </c>
      <c r="K960" s="407" t="str">
        <f t="shared" si="222"/>
        <v/>
      </c>
      <c r="L960" s="407"/>
      <c r="N960" s="366"/>
      <c r="O960" s="367" t="str">
        <f t="shared" si="228"/>
        <v/>
      </c>
      <c r="P960" s="366"/>
      <c r="Q960" s="395" t="str">
        <f t="shared" si="229"/>
        <v/>
      </c>
      <c r="R960" s="366"/>
      <c r="S960" s="396" t="str">
        <f t="shared" si="230"/>
        <v/>
      </c>
      <c r="T960" s="397">
        <f ca="1">SUMIF($N$8:S$9,"QUANT.",N960:S960)</f>
        <v>0</v>
      </c>
      <c r="U960" s="398">
        <f ca="1" t="shared" si="223"/>
        <v>0</v>
      </c>
      <c r="V960" s="399" t="str">
        <f ca="1" t="shared" si="225"/>
        <v/>
      </c>
      <c r="W960" s="400">
        <f ca="1" t="shared" si="231"/>
        <v>0</v>
      </c>
      <c r="X960" s="400" t="e">
        <f ca="1" t="shared" si="232"/>
        <v>#VALUE!</v>
      </c>
    </row>
    <row r="961" spans="1:24">
      <c r="A961" s="402"/>
      <c r="B961" s="403"/>
      <c r="C961" s="404" t="str">
        <f>IF($B961="","",IFERROR(VLOOKUP($B961,#REF!,2,0),IFERROR(VLOOKUP($B961,#REF!,2,0),"")))</f>
        <v/>
      </c>
      <c r="D961" s="405" t="str">
        <f>IF($B961="","",IFERROR(VLOOKUP($B961,#REF!,3,0),IFERROR(VLOOKUP($B961,#REF!,3,0),"")))</f>
        <v/>
      </c>
      <c r="E961" s="406"/>
      <c r="F961" s="407" t="str">
        <f>IF($B961="","",IFERROR(VLOOKUP($B961,#REF!,4,0),IFERROR(VLOOKUP($B961,#REF!,6,0),"")))</f>
        <v/>
      </c>
      <c r="G961" s="407" t="str">
        <f>IF($B961="","",IFERROR(VLOOKUP($B961,#REF!,5,0),IFERROR(VLOOKUP($B961,#REF!,7,0),"")))</f>
        <v/>
      </c>
      <c r="H961" s="407" t="str">
        <f t="shared" si="224"/>
        <v/>
      </c>
      <c r="I961" s="407" t="str">
        <f t="shared" si="226"/>
        <v/>
      </c>
      <c r="J961" s="407" t="str">
        <f t="shared" si="227"/>
        <v/>
      </c>
      <c r="K961" s="407" t="str">
        <f t="shared" si="222"/>
        <v/>
      </c>
      <c r="L961" s="407"/>
      <c r="N961" s="366"/>
      <c r="O961" s="367" t="str">
        <f t="shared" si="228"/>
        <v/>
      </c>
      <c r="P961" s="366"/>
      <c r="Q961" s="395" t="str">
        <f t="shared" si="229"/>
        <v/>
      </c>
      <c r="R961" s="366"/>
      <c r="S961" s="396" t="str">
        <f t="shared" si="230"/>
        <v/>
      </c>
      <c r="T961" s="397">
        <f ca="1">SUMIF($N$8:S$9,"QUANT.",N961:S961)</f>
        <v>0</v>
      </c>
      <c r="U961" s="398">
        <f ca="1" t="shared" si="223"/>
        <v>0</v>
      </c>
      <c r="V961" s="399" t="str">
        <f ca="1" t="shared" si="225"/>
        <v/>
      </c>
      <c r="W961" s="400">
        <f ca="1" t="shared" si="231"/>
        <v>0</v>
      </c>
      <c r="X961" s="400" t="e">
        <f ca="1" t="shared" si="232"/>
        <v>#VALUE!</v>
      </c>
    </row>
    <row r="962" spans="1:24">
      <c r="A962" s="402"/>
      <c r="B962" s="403"/>
      <c r="C962" s="404" t="str">
        <f>IF($B962="","",IFERROR(VLOOKUP($B962,#REF!,2,0),IFERROR(VLOOKUP($B962,#REF!,2,0),"")))</f>
        <v/>
      </c>
      <c r="D962" s="405" t="str">
        <f>IF($B962="","",IFERROR(VLOOKUP($B962,#REF!,3,0),IFERROR(VLOOKUP($B962,#REF!,3,0),"")))</f>
        <v/>
      </c>
      <c r="E962" s="406"/>
      <c r="F962" s="407" t="str">
        <f>IF($B962="","",IFERROR(VLOOKUP($B962,#REF!,4,0),IFERROR(VLOOKUP($B962,#REF!,6,0),"")))</f>
        <v/>
      </c>
      <c r="G962" s="407" t="str">
        <f>IF($B962="","",IFERROR(VLOOKUP($B962,#REF!,5,0),IFERROR(VLOOKUP($B962,#REF!,7,0),"")))</f>
        <v/>
      </c>
      <c r="H962" s="407" t="str">
        <f t="shared" si="224"/>
        <v/>
      </c>
      <c r="I962" s="407" t="str">
        <f t="shared" si="226"/>
        <v/>
      </c>
      <c r="J962" s="407" t="str">
        <f t="shared" si="227"/>
        <v/>
      </c>
      <c r="K962" s="407" t="str">
        <f t="shared" si="222"/>
        <v/>
      </c>
      <c r="L962" s="407"/>
      <c r="N962" s="366"/>
      <c r="O962" s="367" t="str">
        <f t="shared" si="228"/>
        <v/>
      </c>
      <c r="P962" s="366"/>
      <c r="Q962" s="395" t="str">
        <f t="shared" si="229"/>
        <v/>
      </c>
      <c r="R962" s="366"/>
      <c r="S962" s="396" t="str">
        <f t="shared" si="230"/>
        <v/>
      </c>
      <c r="T962" s="397">
        <f ca="1">SUMIF($N$8:S$9,"QUANT.",N962:S962)</f>
        <v>0</v>
      </c>
      <c r="U962" s="398">
        <f ca="1" t="shared" si="223"/>
        <v>0</v>
      </c>
      <c r="V962" s="399" t="str">
        <f ca="1" t="shared" si="225"/>
        <v/>
      </c>
      <c r="W962" s="400">
        <f ca="1" t="shared" si="231"/>
        <v>0</v>
      </c>
      <c r="X962" s="400" t="e">
        <f ca="1" t="shared" si="232"/>
        <v>#VALUE!</v>
      </c>
    </row>
    <row r="963" spans="1:24">
      <c r="A963" s="402"/>
      <c r="B963" s="403"/>
      <c r="C963" s="404" t="str">
        <f>IF($B963="","",IFERROR(VLOOKUP($B963,#REF!,2,0),IFERROR(VLOOKUP($B963,#REF!,2,0),"")))</f>
        <v/>
      </c>
      <c r="D963" s="405" t="str">
        <f>IF($B963="","",IFERROR(VLOOKUP($B963,#REF!,3,0),IFERROR(VLOOKUP($B963,#REF!,3,0),"")))</f>
        <v/>
      </c>
      <c r="E963" s="406"/>
      <c r="F963" s="407" t="str">
        <f>IF($B963="","",IFERROR(VLOOKUP($B963,#REF!,4,0),IFERROR(VLOOKUP($B963,#REF!,6,0),"")))</f>
        <v/>
      </c>
      <c r="G963" s="407" t="str">
        <f>IF($B963="","",IFERROR(VLOOKUP($B963,#REF!,5,0),IFERROR(VLOOKUP($B963,#REF!,7,0),"")))</f>
        <v/>
      </c>
      <c r="H963" s="407" t="str">
        <f t="shared" si="224"/>
        <v/>
      </c>
      <c r="I963" s="407" t="str">
        <f t="shared" si="226"/>
        <v/>
      </c>
      <c r="J963" s="407" t="str">
        <f t="shared" si="227"/>
        <v/>
      </c>
      <c r="K963" s="407" t="str">
        <f t="shared" si="222"/>
        <v/>
      </c>
      <c r="L963" s="407"/>
      <c r="N963" s="366"/>
      <c r="O963" s="367" t="str">
        <f t="shared" si="228"/>
        <v/>
      </c>
      <c r="P963" s="366"/>
      <c r="Q963" s="395" t="str">
        <f t="shared" si="229"/>
        <v/>
      </c>
      <c r="R963" s="366"/>
      <c r="S963" s="396" t="str">
        <f t="shared" si="230"/>
        <v/>
      </c>
      <c r="T963" s="397">
        <f ca="1">SUMIF($N$8:S$9,"QUANT.",N963:S963)</f>
        <v>0</v>
      </c>
      <c r="U963" s="398">
        <f ca="1" t="shared" si="223"/>
        <v>0</v>
      </c>
      <c r="V963" s="399" t="str">
        <f ca="1" t="shared" si="225"/>
        <v/>
      </c>
      <c r="W963" s="400">
        <f ca="1" t="shared" si="231"/>
        <v>0</v>
      </c>
      <c r="X963" s="400" t="e">
        <f ca="1" t="shared" si="232"/>
        <v>#VALUE!</v>
      </c>
    </row>
    <row r="964" spans="1:24">
      <c r="A964" s="402"/>
      <c r="B964" s="403"/>
      <c r="C964" s="404" t="str">
        <f>IF($B964="","",IFERROR(VLOOKUP($B964,#REF!,2,0),IFERROR(VLOOKUP($B964,#REF!,2,0),"")))</f>
        <v/>
      </c>
      <c r="D964" s="405" t="str">
        <f>IF($B964="","",IFERROR(VLOOKUP($B964,#REF!,3,0),IFERROR(VLOOKUP($B964,#REF!,3,0),"")))</f>
        <v/>
      </c>
      <c r="E964" s="406"/>
      <c r="F964" s="407" t="str">
        <f>IF($B964="","",IFERROR(VLOOKUP($B964,#REF!,4,0),IFERROR(VLOOKUP($B964,#REF!,6,0),"")))</f>
        <v/>
      </c>
      <c r="G964" s="407" t="str">
        <f>IF($B964="","",IFERROR(VLOOKUP($B964,#REF!,5,0),IFERROR(VLOOKUP($B964,#REF!,7,0),"")))</f>
        <v/>
      </c>
      <c r="H964" s="407" t="str">
        <f t="shared" si="224"/>
        <v/>
      </c>
      <c r="I964" s="407" t="str">
        <f t="shared" si="226"/>
        <v/>
      </c>
      <c r="J964" s="407" t="str">
        <f t="shared" si="227"/>
        <v/>
      </c>
      <c r="K964" s="407" t="str">
        <f t="shared" si="222"/>
        <v/>
      </c>
      <c r="L964" s="407"/>
      <c r="N964" s="366"/>
      <c r="O964" s="367" t="str">
        <f t="shared" si="228"/>
        <v/>
      </c>
      <c r="P964" s="366"/>
      <c r="Q964" s="395" t="str">
        <f t="shared" si="229"/>
        <v/>
      </c>
      <c r="R964" s="366"/>
      <c r="S964" s="396" t="str">
        <f t="shared" si="230"/>
        <v/>
      </c>
      <c r="T964" s="397">
        <f ca="1">SUMIF($N$8:S$9,"QUANT.",N964:S964)</f>
        <v>0</v>
      </c>
      <c r="U964" s="398">
        <f ca="1" t="shared" si="223"/>
        <v>0</v>
      </c>
      <c r="V964" s="399" t="str">
        <f ca="1" t="shared" si="225"/>
        <v/>
      </c>
      <c r="W964" s="400">
        <f ca="1" t="shared" si="231"/>
        <v>0</v>
      </c>
      <c r="X964" s="400" t="e">
        <f ca="1" t="shared" si="232"/>
        <v>#VALUE!</v>
      </c>
    </row>
    <row r="965" spans="1:24">
      <c r="A965" s="402"/>
      <c r="B965" s="403"/>
      <c r="C965" s="404" t="str">
        <f>IF($B965="","",IFERROR(VLOOKUP($B965,#REF!,2,0),IFERROR(VLOOKUP($B965,#REF!,2,0),"")))</f>
        <v/>
      </c>
      <c r="D965" s="405" t="str">
        <f>IF($B965="","",IFERROR(VLOOKUP($B965,#REF!,3,0),IFERROR(VLOOKUP($B965,#REF!,3,0),"")))</f>
        <v/>
      </c>
      <c r="E965" s="406"/>
      <c r="F965" s="407" t="str">
        <f>IF($B965="","",IFERROR(VLOOKUP($B965,#REF!,4,0),IFERROR(VLOOKUP($B965,#REF!,6,0),"")))</f>
        <v/>
      </c>
      <c r="G965" s="407" t="str">
        <f>IF($B965="","",IFERROR(VLOOKUP($B965,#REF!,5,0),IFERROR(VLOOKUP($B965,#REF!,7,0),"")))</f>
        <v/>
      </c>
      <c r="H965" s="407" t="str">
        <f t="shared" si="224"/>
        <v/>
      </c>
      <c r="I965" s="407" t="str">
        <f t="shared" si="226"/>
        <v/>
      </c>
      <c r="J965" s="407" t="str">
        <f t="shared" si="227"/>
        <v/>
      </c>
      <c r="K965" s="407" t="str">
        <f t="shared" si="222"/>
        <v/>
      </c>
      <c r="L965" s="407"/>
      <c r="N965" s="366"/>
      <c r="O965" s="367" t="str">
        <f t="shared" si="228"/>
        <v/>
      </c>
      <c r="P965" s="366"/>
      <c r="Q965" s="395" t="str">
        <f t="shared" si="229"/>
        <v/>
      </c>
      <c r="R965" s="366"/>
      <c r="S965" s="396" t="str">
        <f t="shared" si="230"/>
        <v/>
      </c>
      <c r="T965" s="397">
        <f ca="1">SUMIF($N$8:S$9,"QUANT.",N965:S965)</f>
        <v>0</v>
      </c>
      <c r="U965" s="398">
        <f ca="1" t="shared" si="223"/>
        <v>0</v>
      </c>
      <c r="V965" s="399" t="str">
        <f ca="1" t="shared" si="225"/>
        <v/>
      </c>
      <c r="W965" s="400">
        <f ca="1" t="shared" si="231"/>
        <v>0</v>
      </c>
      <c r="X965" s="400" t="e">
        <f ca="1" t="shared" si="232"/>
        <v>#VALUE!</v>
      </c>
    </row>
    <row r="966" spans="1:24">
      <c r="A966" s="402"/>
      <c r="B966" s="403"/>
      <c r="C966" s="404" t="str">
        <f>IF($B966="","",IFERROR(VLOOKUP($B966,#REF!,2,0),IFERROR(VLOOKUP($B966,#REF!,2,0),"")))</f>
        <v/>
      </c>
      <c r="D966" s="405" t="str">
        <f>IF($B966="","",IFERROR(VLOOKUP($B966,#REF!,3,0),IFERROR(VLOOKUP($B966,#REF!,3,0),"")))</f>
        <v/>
      </c>
      <c r="E966" s="406"/>
      <c r="F966" s="407" t="str">
        <f>IF($B966="","",IFERROR(VLOOKUP($B966,#REF!,4,0),IFERROR(VLOOKUP($B966,#REF!,6,0),"")))</f>
        <v/>
      </c>
      <c r="G966" s="407" t="str">
        <f>IF($B966="","",IFERROR(VLOOKUP($B966,#REF!,5,0),IFERROR(VLOOKUP($B966,#REF!,7,0),"")))</f>
        <v/>
      </c>
      <c r="H966" s="407" t="str">
        <f t="shared" si="224"/>
        <v/>
      </c>
      <c r="I966" s="407" t="str">
        <f t="shared" si="226"/>
        <v/>
      </c>
      <c r="J966" s="407" t="str">
        <f t="shared" si="227"/>
        <v/>
      </c>
      <c r="K966" s="407" t="str">
        <f t="shared" si="222"/>
        <v/>
      </c>
      <c r="L966" s="407"/>
      <c r="N966" s="366"/>
      <c r="O966" s="367" t="str">
        <f t="shared" si="228"/>
        <v/>
      </c>
      <c r="P966" s="366"/>
      <c r="Q966" s="395" t="str">
        <f t="shared" si="229"/>
        <v/>
      </c>
      <c r="R966" s="366"/>
      <c r="S966" s="396" t="str">
        <f t="shared" si="230"/>
        <v/>
      </c>
      <c r="T966" s="397">
        <f ca="1">SUMIF($N$8:S$9,"QUANT.",N966:S966)</f>
        <v>0</v>
      </c>
      <c r="U966" s="398">
        <f ca="1" t="shared" si="223"/>
        <v>0</v>
      </c>
      <c r="V966" s="399" t="str">
        <f ca="1" t="shared" si="225"/>
        <v/>
      </c>
      <c r="W966" s="400">
        <f ca="1" t="shared" si="231"/>
        <v>0</v>
      </c>
      <c r="X966" s="400" t="e">
        <f ca="1" t="shared" si="232"/>
        <v>#VALUE!</v>
      </c>
    </row>
    <row r="967" spans="1:24">
      <c r="A967" s="402"/>
      <c r="B967" s="403"/>
      <c r="C967" s="404" t="str">
        <f>IF($B967="","",IFERROR(VLOOKUP($B967,#REF!,2,0),IFERROR(VLOOKUP($B967,#REF!,2,0),"")))</f>
        <v/>
      </c>
      <c r="D967" s="405" t="str">
        <f>IF($B967="","",IFERROR(VLOOKUP($B967,#REF!,3,0),IFERROR(VLOOKUP($B967,#REF!,3,0),"")))</f>
        <v/>
      </c>
      <c r="E967" s="406"/>
      <c r="F967" s="407" t="str">
        <f>IF($B967="","",IFERROR(VLOOKUP($B967,#REF!,4,0),IFERROR(VLOOKUP($B967,#REF!,6,0),"")))</f>
        <v/>
      </c>
      <c r="G967" s="407" t="str">
        <f>IF($B967="","",IFERROR(VLOOKUP($B967,#REF!,5,0),IFERROR(VLOOKUP($B967,#REF!,7,0),"")))</f>
        <v/>
      </c>
      <c r="H967" s="407" t="str">
        <f t="shared" si="224"/>
        <v/>
      </c>
      <c r="I967" s="407" t="str">
        <f t="shared" si="226"/>
        <v/>
      </c>
      <c r="J967" s="407" t="str">
        <f t="shared" si="227"/>
        <v/>
      </c>
      <c r="K967" s="407" t="str">
        <f t="shared" si="222"/>
        <v/>
      </c>
      <c r="L967" s="407"/>
      <c r="N967" s="366"/>
      <c r="O967" s="367" t="str">
        <f t="shared" si="228"/>
        <v/>
      </c>
      <c r="P967" s="366"/>
      <c r="Q967" s="395" t="str">
        <f t="shared" si="229"/>
        <v/>
      </c>
      <c r="R967" s="366"/>
      <c r="S967" s="396" t="str">
        <f t="shared" si="230"/>
        <v/>
      </c>
      <c r="T967" s="397">
        <f ca="1">SUMIF($N$8:S$9,"QUANT.",N967:S967)</f>
        <v>0</v>
      </c>
      <c r="U967" s="398">
        <f ca="1" t="shared" si="223"/>
        <v>0</v>
      </c>
      <c r="V967" s="399" t="str">
        <f ca="1" t="shared" si="225"/>
        <v/>
      </c>
      <c r="W967" s="400">
        <f ca="1" t="shared" si="231"/>
        <v>0</v>
      </c>
      <c r="X967" s="400" t="e">
        <f ca="1" t="shared" si="232"/>
        <v>#VALUE!</v>
      </c>
    </row>
    <row r="968" spans="1:24">
      <c r="A968" s="402"/>
      <c r="B968" s="403"/>
      <c r="C968" s="404" t="str">
        <f>IF($B968="","",IFERROR(VLOOKUP($B968,#REF!,2,0),IFERROR(VLOOKUP($B968,#REF!,2,0),"")))</f>
        <v/>
      </c>
      <c r="D968" s="405" t="str">
        <f>IF($B968="","",IFERROR(VLOOKUP($B968,#REF!,3,0),IFERROR(VLOOKUP($B968,#REF!,3,0),"")))</f>
        <v/>
      </c>
      <c r="E968" s="406"/>
      <c r="F968" s="407" t="str">
        <f>IF($B968="","",IFERROR(VLOOKUP($B968,#REF!,4,0),IFERROR(VLOOKUP($B968,#REF!,6,0),"")))</f>
        <v/>
      </c>
      <c r="G968" s="407" t="str">
        <f>IF($B968="","",IFERROR(VLOOKUP($B968,#REF!,5,0),IFERROR(VLOOKUP($B968,#REF!,7,0),"")))</f>
        <v/>
      </c>
      <c r="H968" s="407" t="str">
        <f t="shared" si="224"/>
        <v/>
      </c>
      <c r="I968" s="407" t="str">
        <f t="shared" si="226"/>
        <v/>
      </c>
      <c r="J968" s="407" t="str">
        <f t="shared" si="227"/>
        <v/>
      </c>
      <c r="K968" s="407" t="str">
        <f t="shared" si="222"/>
        <v/>
      </c>
      <c r="L968" s="407"/>
      <c r="N968" s="366"/>
      <c r="O968" s="367" t="str">
        <f t="shared" si="228"/>
        <v/>
      </c>
      <c r="P968" s="366"/>
      <c r="Q968" s="395" t="str">
        <f t="shared" si="229"/>
        <v/>
      </c>
      <c r="R968" s="366"/>
      <c r="S968" s="396" t="str">
        <f t="shared" si="230"/>
        <v/>
      </c>
      <c r="T968" s="397">
        <f ca="1">SUMIF($N$8:S$9,"QUANT.",N968:S968)</f>
        <v>0</v>
      </c>
      <c r="U968" s="398">
        <f ca="1" t="shared" si="223"/>
        <v>0</v>
      </c>
      <c r="V968" s="399" t="str">
        <f ca="1" t="shared" si="225"/>
        <v/>
      </c>
      <c r="W968" s="400">
        <f ca="1" t="shared" si="231"/>
        <v>0</v>
      </c>
      <c r="X968" s="400" t="e">
        <f ca="1" t="shared" si="232"/>
        <v>#VALUE!</v>
      </c>
    </row>
    <row r="969" spans="1:24">
      <c r="A969" s="402"/>
      <c r="B969" s="403"/>
      <c r="C969" s="404" t="str">
        <f>IF($B969="","",IFERROR(VLOOKUP($B969,#REF!,2,0),IFERROR(VLOOKUP($B969,#REF!,2,0),"")))</f>
        <v/>
      </c>
      <c r="D969" s="405" t="str">
        <f>IF($B969="","",IFERROR(VLOOKUP($B969,#REF!,3,0),IFERROR(VLOOKUP($B969,#REF!,3,0),"")))</f>
        <v/>
      </c>
      <c r="E969" s="406"/>
      <c r="F969" s="407" t="str">
        <f>IF($B969="","",IFERROR(VLOOKUP($B969,#REF!,4,0),IFERROR(VLOOKUP($B969,#REF!,6,0),"")))</f>
        <v/>
      </c>
      <c r="G969" s="407" t="str">
        <f>IF($B969="","",IFERROR(VLOOKUP($B969,#REF!,5,0),IFERROR(VLOOKUP($B969,#REF!,7,0),"")))</f>
        <v/>
      </c>
      <c r="H969" s="407" t="str">
        <f t="shared" si="224"/>
        <v/>
      </c>
      <c r="I969" s="407" t="str">
        <f t="shared" si="226"/>
        <v/>
      </c>
      <c r="J969" s="407" t="str">
        <f t="shared" si="227"/>
        <v/>
      </c>
      <c r="K969" s="407" t="str">
        <f t="shared" si="222"/>
        <v/>
      </c>
      <c r="L969" s="407"/>
      <c r="N969" s="366"/>
      <c r="O969" s="367" t="str">
        <f t="shared" si="228"/>
        <v/>
      </c>
      <c r="P969" s="366"/>
      <c r="Q969" s="395" t="str">
        <f t="shared" si="229"/>
        <v/>
      </c>
      <c r="R969" s="366"/>
      <c r="S969" s="396" t="str">
        <f t="shared" si="230"/>
        <v/>
      </c>
      <c r="T969" s="397">
        <f ca="1">SUMIF($N$8:S$9,"QUANT.",N969:S969)</f>
        <v>0</v>
      </c>
      <c r="U969" s="398">
        <f ca="1" t="shared" si="223"/>
        <v>0</v>
      </c>
      <c r="V969" s="399" t="str">
        <f ca="1" t="shared" si="225"/>
        <v/>
      </c>
      <c r="W969" s="400">
        <f ca="1" t="shared" si="231"/>
        <v>0</v>
      </c>
      <c r="X969" s="400" t="e">
        <f ca="1" t="shared" si="232"/>
        <v>#VALUE!</v>
      </c>
    </row>
    <row r="970" spans="1:24">
      <c r="A970" s="402"/>
      <c r="B970" s="403"/>
      <c r="C970" s="404" t="str">
        <f>IF($B970="","",IFERROR(VLOOKUP($B970,#REF!,2,0),IFERROR(VLOOKUP($B970,#REF!,2,0),"")))</f>
        <v/>
      </c>
      <c r="D970" s="405" t="str">
        <f>IF($B970="","",IFERROR(VLOOKUP($B970,#REF!,3,0),IFERROR(VLOOKUP($B970,#REF!,3,0),"")))</f>
        <v/>
      </c>
      <c r="E970" s="406"/>
      <c r="F970" s="407" t="str">
        <f>IF($B970="","",IFERROR(VLOOKUP($B970,#REF!,4,0),IFERROR(VLOOKUP($B970,#REF!,6,0),"")))</f>
        <v/>
      </c>
      <c r="G970" s="407" t="str">
        <f>IF($B970="","",IFERROR(VLOOKUP($B970,#REF!,5,0),IFERROR(VLOOKUP($B970,#REF!,7,0),"")))</f>
        <v/>
      </c>
      <c r="H970" s="407" t="str">
        <f t="shared" si="224"/>
        <v/>
      </c>
      <c r="I970" s="407" t="str">
        <f t="shared" si="226"/>
        <v/>
      </c>
      <c r="J970" s="407" t="str">
        <f t="shared" si="227"/>
        <v/>
      </c>
      <c r="K970" s="407" t="str">
        <f t="shared" si="222"/>
        <v/>
      </c>
      <c r="L970" s="407"/>
      <c r="N970" s="366"/>
      <c r="O970" s="367" t="str">
        <f t="shared" si="228"/>
        <v/>
      </c>
      <c r="P970" s="366"/>
      <c r="Q970" s="395" t="str">
        <f t="shared" si="229"/>
        <v/>
      </c>
      <c r="R970" s="366"/>
      <c r="S970" s="396" t="str">
        <f t="shared" si="230"/>
        <v/>
      </c>
      <c r="T970" s="397">
        <f ca="1">SUMIF($N$8:S$9,"QUANT.",N970:S970)</f>
        <v>0</v>
      </c>
      <c r="U970" s="398">
        <f ca="1" t="shared" si="223"/>
        <v>0</v>
      </c>
      <c r="V970" s="399" t="str">
        <f ca="1" t="shared" si="225"/>
        <v/>
      </c>
      <c r="W970" s="400">
        <f ca="1" t="shared" si="231"/>
        <v>0</v>
      </c>
      <c r="X970" s="400" t="e">
        <f ca="1" t="shared" si="232"/>
        <v>#VALUE!</v>
      </c>
    </row>
    <row r="971" spans="1:24">
      <c r="A971" s="402"/>
      <c r="B971" s="403"/>
      <c r="C971" s="404" t="str">
        <f>IF($B971="","",IFERROR(VLOOKUP($B971,#REF!,2,0),IFERROR(VLOOKUP($B971,#REF!,2,0),"")))</f>
        <v/>
      </c>
      <c r="D971" s="405" t="str">
        <f>IF($B971="","",IFERROR(VLOOKUP($B971,#REF!,3,0),IFERROR(VLOOKUP($B971,#REF!,3,0),"")))</f>
        <v/>
      </c>
      <c r="E971" s="406"/>
      <c r="F971" s="407" t="str">
        <f>IF($B971="","",IFERROR(VLOOKUP($B971,#REF!,4,0),IFERROR(VLOOKUP($B971,#REF!,6,0),"")))</f>
        <v/>
      </c>
      <c r="G971" s="407" t="str">
        <f>IF($B971="","",IFERROR(VLOOKUP($B971,#REF!,5,0),IFERROR(VLOOKUP($B971,#REF!,7,0),"")))</f>
        <v/>
      </c>
      <c r="H971" s="407" t="str">
        <f t="shared" si="224"/>
        <v/>
      </c>
      <c r="I971" s="407" t="str">
        <f t="shared" si="226"/>
        <v/>
      </c>
      <c r="J971" s="407" t="str">
        <f t="shared" si="227"/>
        <v/>
      </c>
      <c r="K971" s="407" t="str">
        <f t="shared" si="222"/>
        <v/>
      </c>
      <c r="L971" s="407"/>
      <c r="N971" s="366"/>
      <c r="O971" s="367" t="str">
        <f t="shared" si="228"/>
        <v/>
      </c>
      <c r="P971" s="366"/>
      <c r="Q971" s="395" t="str">
        <f t="shared" si="229"/>
        <v/>
      </c>
      <c r="R971" s="366"/>
      <c r="S971" s="396" t="str">
        <f t="shared" si="230"/>
        <v/>
      </c>
      <c r="T971" s="397">
        <f ca="1">SUMIF($N$8:S$9,"QUANT.",N971:S971)</f>
        <v>0</v>
      </c>
      <c r="U971" s="398">
        <f ca="1" t="shared" si="223"/>
        <v>0</v>
      </c>
      <c r="V971" s="399" t="str">
        <f ca="1" t="shared" si="225"/>
        <v/>
      </c>
      <c r="W971" s="400">
        <f ca="1" t="shared" si="231"/>
        <v>0</v>
      </c>
      <c r="X971" s="400" t="e">
        <f ca="1" t="shared" si="232"/>
        <v>#VALUE!</v>
      </c>
    </row>
    <row r="972" spans="1:24">
      <c r="A972" s="402"/>
      <c r="B972" s="403"/>
      <c r="C972" s="404" t="str">
        <f>IF($B972="","",IFERROR(VLOOKUP($B972,#REF!,2,0),IFERROR(VLOOKUP($B972,#REF!,2,0),"")))</f>
        <v/>
      </c>
      <c r="D972" s="405" t="str">
        <f>IF($B972="","",IFERROR(VLOOKUP($B972,#REF!,3,0),IFERROR(VLOOKUP($B972,#REF!,3,0),"")))</f>
        <v/>
      </c>
      <c r="E972" s="406"/>
      <c r="F972" s="407" t="str">
        <f>IF($B972="","",IFERROR(VLOOKUP($B972,#REF!,4,0),IFERROR(VLOOKUP($B972,#REF!,6,0),"")))</f>
        <v/>
      </c>
      <c r="G972" s="407" t="str">
        <f>IF($B972="","",IFERROR(VLOOKUP($B972,#REF!,5,0),IFERROR(VLOOKUP($B972,#REF!,7,0),"")))</f>
        <v/>
      </c>
      <c r="H972" s="407" t="str">
        <f t="shared" si="224"/>
        <v/>
      </c>
      <c r="I972" s="407" t="str">
        <f t="shared" si="226"/>
        <v/>
      </c>
      <c r="J972" s="407" t="str">
        <f t="shared" si="227"/>
        <v/>
      </c>
      <c r="K972" s="407" t="str">
        <f t="shared" si="222"/>
        <v/>
      </c>
      <c r="L972" s="407"/>
      <c r="N972" s="366"/>
      <c r="O972" s="367" t="str">
        <f t="shared" si="228"/>
        <v/>
      </c>
      <c r="P972" s="366"/>
      <c r="Q972" s="395" t="str">
        <f t="shared" si="229"/>
        <v/>
      </c>
      <c r="R972" s="366"/>
      <c r="S972" s="396" t="str">
        <f t="shared" si="230"/>
        <v/>
      </c>
      <c r="T972" s="397">
        <f ca="1">SUMIF($N$8:S$9,"QUANT.",N972:S972)</f>
        <v>0</v>
      </c>
      <c r="U972" s="398">
        <f ca="1" t="shared" si="223"/>
        <v>0</v>
      </c>
      <c r="V972" s="399" t="str">
        <f ca="1" t="shared" si="225"/>
        <v/>
      </c>
      <c r="W972" s="400">
        <f ca="1" t="shared" si="231"/>
        <v>0</v>
      </c>
      <c r="X972" s="400" t="e">
        <f ca="1" t="shared" si="232"/>
        <v>#VALUE!</v>
      </c>
    </row>
    <row r="973" spans="1:24">
      <c r="A973" s="402"/>
      <c r="B973" s="403"/>
      <c r="C973" s="404" t="str">
        <f>IF($B973="","",IFERROR(VLOOKUP($B973,#REF!,2,0),IFERROR(VLOOKUP($B973,#REF!,2,0),"")))</f>
        <v/>
      </c>
      <c r="D973" s="405" t="str">
        <f>IF($B973="","",IFERROR(VLOOKUP($B973,#REF!,3,0),IFERROR(VLOOKUP($B973,#REF!,3,0),"")))</f>
        <v/>
      </c>
      <c r="E973" s="406"/>
      <c r="F973" s="407" t="str">
        <f>IF($B973="","",IFERROR(VLOOKUP($B973,#REF!,4,0),IFERROR(VLOOKUP($B973,#REF!,6,0),"")))</f>
        <v/>
      </c>
      <c r="G973" s="407" t="str">
        <f>IF($B973="","",IFERROR(VLOOKUP($B973,#REF!,5,0),IFERROR(VLOOKUP($B973,#REF!,7,0),"")))</f>
        <v/>
      </c>
      <c r="H973" s="407" t="str">
        <f t="shared" si="224"/>
        <v/>
      </c>
      <c r="I973" s="407" t="str">
        <f t="shared" si="226"/>
        <v/>
      </c>
      <c r="J973" s="407" t="str">
        <f t="shared" si="227"/>
        <v/>
      </c>
      <c r="K973" s="407" t="str">
        <f t="shared" si="222"/>
        <v/>
      </c>
      <c r="L973" s="407"/>
      <c r="N973" s="366"/>
      <c r="O973" s="367" t="str">
        <f t="shared" si="228"/>
        <v/>
      </c>
      <c r="P973" s="366"/>
      <c r="Q973" s="395" t="str">
        <f t="shared" si="229"/>
        <v/>
      </c>
      <c r="R973" s="366"/>
      <c r="S973" s="396" t="str">
        <f t="shared" si="230"/>
        <v/>
      </c>
      <c r="T973" s="397">
        <f ca="1">SUMIF($N$8:S$9,"QUANT.",N973:S973)</f>
        <v>0</v>
      </c>
      <c r="U973" s="398">
        <f ca="1" t="shared" si="223"/>
        <v>0</v>
      </c>
      <c r="V973" s="399" t="str">
        <f ca="1" t="shared" si="225"/>
        <v/>
      </c>
      <c r="W973" s="400">
        <f ca="1" t="shared" si="231"/>
        <v>0</v>
      </c>
      <c r="X973" s="400" t="e">
        <f ca="1" t="shared" si="232"/>
        <v>#VALUE!</v>
      </c>
    </row>
    <row r="974" spans="1:24">
      <c r="A974" s="402"/>
      <c r="B974" s="403"/>
      <c r="C974" s="404" t="str">
        <f>IF($B974="","",IFERROR(VLOOKUP($B974,#REF!,2,0),IFERROR(VLOOKUP($B974,#REF!,2,0),"")))</f>
        <v/>
      </c>
      <c r="D974" s="405" t="str">
        <f>IF($B974="","",IFERROR(VLOOKUP($B974,#REF!,3,0),IFERROR(VLOOKUP($B974,#REF!,3,0),"")))</f>
        <v/>
      </c>
      <c r="E974" s="406"/>
      <c r="F974" s="407" t="str">
        <f>IF($B974="","",IFERROR(VLOOKUP($B974,#REF!,4,0),IFERROR(VLOOKUP($B974,#REF!,6,0),"")))</f>
        <v/>
      </c>
      <c r="G974" s="407" t="str">
        <f>IF($B974="","",IFERROR(VLOOKUP($B974,#REF!,5,0),IFERROR(VLOOKUP($B974,#REF!,7,0),"")))</f>
        <v/>
      </c>
      <c r="H974" s="407" t="str">
        <f t="shared" si="224"/>
        <v/>
      </c>
      <c r="I974" s="407" t="str">
        <f t="shared" si="226"/>
        <v/>
      </c>
      <c r="J974" s="407" t="str">
        <f t="shared" si="227"/>
        <v/>
      </c>
      <c r="K974" s="407" t="str">
        <f t="shared" si="222"/>
        <v/>
      </c>
      <c r="L974" s="407"/>
      <c r="N974" s="366"/>
      <c r="O974" s="367" t="str">
        <f t="shared" si="228"/>
        <v/>
      </c>
      <c r="P974" s="366"/>
      <c r="Q974" s="395" t="str">
        <f t="shared" si="229"/>
        <v/>
      </c>
      <c r="R974" s="366"/>
      <c r="S974" s="396" t="str">
        <f t="shared" si="230"/>
        <v/>
      </c>
      <c r="T974" s="397">
        <f ca="1">SUMIF($N$8:S$9,"QUANT.",N974:S974)</f>
        <v>0</v>
      </c>
      <c r="U974" s="398">
        <f ca="1" t="shared" si="223"/>
        <v>0</v>
      </c>
      <c r="V974" s="399" t="str">
        <f ca="1" t="shared" si="225"/>
        <v/>
      </c>
      <c r="W974" s="400">
        <f ca="1" t="shared" si="231"/>
        <v>0</v>
      </c>
      <c r="X974" s="400" t="e">
        <f ca="1" t="shared" si="232"/>
        <v>#VALUE!</v>
      </c>
    </row>
    <row r="975" spans="1:24">
      <c r="A975" s="402"/>
      <c r="B975" s="403"/>
      <c r="C975" s="404" t="str">
        <f>IF($B975="","",IFERROR(VLOOKUP($B975,#REF!,2,0),IFERROR(VLOOKUP($B975,#REF!,2,0),"")))</f>
        <v/>
      </c>
      <c r="D975" s="405" t="str">
        <f>IF($B975="","",IFERROR(VLOOKUP($B975,#REF!,3,0),IFERROR(VLOOKUP($B975,#REF!,3,0),"")))</f>
        <v/>
      </c>
      <c r="E975" s="406"/>
      <c r="F975" s="407" t="str">
        <f>IF($B975="","",IFERROR(VLOOKUP($B975,#REF!,4,0),IFERROR(VLOOKUP($B975,#REF!,6,0),"")))</f>
        <v/>
      </c>
      <c r="G975" s="407" t="str">
        <f>IF($B975="","",IFERROR(VLOOKUP($B975,#REF!,5,0),IFERROR(VLOOKUP($B975,#REF!,7,0),"")))</f>
        <v/>
      </c>
      <c r="H975" s="407" t="str">
        <f t="shared" si="224"/>
        <v/>
      </c>
      <c r="I975" s="407" t="str">
        <f t="shared" si="226"/>
        <v/>
      </c>
      <c r="J975" s="407" t="str">
        <f t="shared" si="227"/>
        <v/>
      </c>
      <c r="K975" s="407" t="str">
        <f t="shared" si="222"/>
        <v/>
      </c>
      <c r="L975" s="407"/>
      <c r="N975" s="366"/>
      <c r="O975" s="367" t="str">
        <f t="shared" si="228"/>
        <v/>
      </c>
      <c r="P975" s="366"/>
      <c r="Q975" s="395" t="str">
        <f t="shared" si="229"/>
        <v/>
      </c>
      <c r="R975" s="366"/>
      <c r="S975" s="396" t="str">
        <f t="shared" si="230"/>
        <v/>
      </c>
      <c r="T975" s="397">
        <f ca="1">SUMIF($N$8:S$9,"QUANT.",N975:S975)</f>
        <v>0</v>
      </c>
      <c r="U975" s="398">
        <f ca="1" t="shared" si="223"/>
        <v>0</v>
      </c>
      <c r="V975" s="399" t="str">
        <f ca="1" t="shared" si="225"/>
        <v/>
      </c>
      <c r="W975" s="400">
        <f ca="1" t="shared" si="231"/>
        <v>0</v>
      </c>
      <c r="X975" s="400" t="e">
        <f ca="1" t="shared" si="232"/>
        <v>#VALUE!</v>
      </c>
    </row>
    <row r="976" spans="1:24">
      <c r="A976" s="402"/>
      <c r="B976" s="403"/>
      <c r="C976" s="404" t="str">
        <f>IF($B976="","",IFERROR(VLOOKUP($B976,#REF!,2,0),IFERROR(VLOOKUP($B976,#REF!,2,0),"")))</f>
        <v/>
      </c>
      <c r="D976" s="405" t="str">
        <f>IF($B976="","",IFERROR(VLOOKUP($B976,#REF!,3,0),IFERROR(VLOOKUP($B976,#REF!,3,0),"")))</f>
        <v/>
      </c>
      <c r="E976" s="406"/>
      <c r="F976" s="407" t="str">
        <f>IF($B976="","",IFERROR(VLOOKUP($B976,#REF!,4,0),IFERROR(VLOOKUP($B976,#REF!,6,0),"")))</f>
        <v/>
      </c>
      <c r="G976" s="407" t="str">
        <f>IF($B976="","",IFERROR(VLOOKUP($B976,#REF!,5,0),IFERROR(VLOOKUP($B976,#REF!,7,0),"")))</f>
        <v/>
      </c>
      <c r="H976" s="407" t="str">
        <f t="shared" si="224"/>
        <v/>
      </c>
      <c r="I976" s="407" t="str">
        <f t="shared" si="226"/>
        <v/>
      </c>
      <c r="J976" s="407" t="str">
        <f t="shared" si="227"/>
        <v/>
      </c>
      <c r="K976" s="407" t="str">
        <f t="shared" si="222"/>
        <v/>
      </c>
      <c r="L976" s="407"/>
      <c r="N976" s="366"/>
      <c r="O976" s="367" t="str">
        <f t="shared" si="228"/>
        <v/>
      </c>
      <c r="P976" s="366"/>
      <c r="Q976" s="395" t="str">
        <f t="shared" si="229"/>
        <v/>
      </c>
      <c r="R976" s="366"/>
      <c r="S976" s="396" t="str">
        <f t="shared" si="230"/>
        <v/>
      </c>
      <c r="T976" s="397">
        <f ca="1">SUMIF($N$8:S$9,"QUANT.",N976:S976)</f>
        <v>0</v>
      </c>
      <c r="U976" s="398">
        <f ca="1" t="shared" si="223"/>
        <v>0</v>
      </c>
      <c r="V976" s="399" t="str">
        <f ca="1" t="shared" si="225"/>
        <v/>
      </c>
      <c r="W976" s="400">
        <f ca="1" t="shared" si="231"/>
        <v>0</v>
      </c>
      <c r="X976" s="400" t="e">
        <f ca="1" t="shared" si="232"/>
        <v>#VALUE!</v>
      </c>
    </row>
    <row r="977" spans="1:24">
      <c r="A977" s="402"/>
      <c r="B977" s="403"/>
      <c r="C977" s="404" t="str">
        <f>IF($B977="","",IFERROR(VLOOKUP($B977,#REF!,2,0),IFERROR(VLOOKUP($B977,#REF!,2,0),"")))</f>
        <v/>
      </c>
      <c r="D977" s="405" t="str">
        <f>IF($B977="","",IFERROR(VLOOKUP($B977,#REF!,3,0),IFERROR(VLOOKUP($B977,#REF!,3,0),"")))</f>
        <v/>
      </c>
      <c r="E977" s="406"/>
      <c r="F977" s="407" t="str">
        <f>IF($B977="","",IFERROR(VLOOKUP($B977,#REF!,4,0),IFERROR(VLOOKUP($B977,#REF!,6,0),"")))</f>
        <v/>
      </c>
      <c r="G977" s="407" t="str">
        <f>IF($B977="","",IFERROR(VLOOKUP($B977,#REF!,5,0),IFERROR(VLOOKUP($B977,#REF!,7,0),"")))</f>
        <v/>
      </c>
      <c r="H977" s="407" t="str">
        <f t="shared" si="224"/>
        <v/>
      </c>
      <c r="I977" s="407" t="str">
        <f t="shared" si="226"/>
        <v/>
      </c>
      <c r="J977" s="407" t="str">
        <f t="shared" si="227"/>
        <v/>
      </c>
      <c r="K977" s="407" t="str">
        <f t="shared" si="222"/>
        <v/>
      </c>
      <c r="L977" s="407"/>
      <c r="N977" s="366"/>
      <c r="O977" s="367" t="str">
        <f t="shared" si="228"/>
        <v/>
      </c>
      <c r="P977" s="366"/>
      <c r="Q977" s="395" t="str">
        <f t="shared" si="229"/>
        <v/>
      </c>
      <c r="R977" s="366"/>
      <c r="S977" s="396" t="str">
        <f t="shared" si="230"/>
        <v/>
      </c>
      <c r="T977" s="397">
        <f ca="1">SUMIF($N$8:S$9,"QUANT.",N977:S977)</f>
        <v>0</v>
      </c>
      <c r="U977" s="398">
        <f ca="1" t="shared" si="223"/>
        <v>0</v>
      </c>
      <c r="V977" s="399" t="str">
        <f ca="1" t="shared" si="225"/>
        <v/>
      </c>
      <c r="W977" s="400">
        <f ca="1" t="shared" si="231"/>
        <v>0</v>
      </c>
      <c r="X977" s="400" t="e">
        <f ca="1" t="shared" si="232"/>
        <v>#VALUE!</v>
      </c>
    </row>
    <row r="978" spans="1:24">
      <c r="A978" s="402"/>
      <c r="B978" s="403"/>
      <c r="C978" s="404" t="str">
        <f>IF($B978="","",IFERROR(VLOOKUP($B978,#REF!,2,0),IFERROR(VLOOKUP($B978,#REF!,2,0),"")))</f>
        <v/>
      </c>
      <c r="D978" s="405" t="str">
        <f>IF($B978="","",IFERROR(VLOOKUP($B978,#REF!,3,0),IFERROR(VLOOKUP($B978,#REF!,3,0),"")))</f>
        <v/>
      </c>
      <c r="E978" s="406"/>
      <c r="F978" s="407" t="str">
        <f>IF($B978="","",IFERROR(VLOOKUP($B978,#REF!,4,0),IFERROR(VLOOKUP($B978,#REF!,6,0),"")))</f>
        <v/>
      </c>
      <c r="G978" s="407" t="str">
        <f>IF($B978="","",IFERROR(VLOOKUP($B978,#REF!,5,0),IFERROR(VLOOKUP($B978,#REF!,7,0),"")))</f>
        <v/>
      </c>
      <c r="H978" s="407" t="str">
        <f t="shared" si="224"/>
        <v/>
      </c>
      <c r="I978" s="407" t="str">
        <f t="shared" si="226"/>
        <v/>
      </c>
      <c r="J978" s="407" t="str">
        <f t="shared" si="227"/>
        <v/>
      </c>
      <c r="K978" s="407" t="str">
        <f t="shared" si="222"/>
        <v/>
      </c>
      <c r="L978" s="407"/>
      <c r="N978" s="366"/>
      <c r="O978" s="367" t="str">
        <f t="shared" si="228"/>
        <v/>
      </c>
      <c r="P978" s="366"/>
      <c r="Q978" s="395" t="str">
        <f t="shared" si="229"/>
        <v/>
      </c>
      <c r="R978" s="366"/>
      <c r="S978" s="396" t="str">
        <f t="shared" si="230"/>
        <v/>
      </c>
      <c r="T978" s="397">
        <f ca="1">SUMIF($N$8:S$9,"QUANT.",N978:S978)</f>
        <v>0</v>
      </c>
      <c r="U978" s="398">
        <f ca="1" t="shared" si="223"/>
        <v>0</v>
      </c>
      <c r="V978" s="399" t="str">
        <f ca="1" t="shared" si="225"/>
        <v/>
      </c>
      <c r="W978" s="400">
        <f ca="1" t="shared" si="231"/>
        <v>0</v>
      </c>
      <c r="X978" s="400" t="e">
        <f ca="1" t="shared" si="232"/>
        <v>#VALUE!</v>
      </c>
    </row>
    <row r="979" spans="1:24">
      <c r="A979" s="402"/>
      <c r="B979" s="403"/>
      <c r="C979" s="404" t="str">
        <f>IF($B979="","",IFERROR(VLOOKUP($B979,#REF!,2,0),IFERROR(VLOOKUP($B979,#REF!,2,0),"")))</f>
        <v/>
      </c>
      <c r="D979" s="405" t="str">
        <f>IF($B979="","",IFERROR(VLOOKUP($B979,#REF!,3,0),IFERROR(VLOOKUP($B979,#REF!,3,0),"")))</f>
        <v/>
      </c>
      <c r="E979" s="406"/>
      <c r="F979" s="407" t="str">
        <f>IF($B979="","",IFERROR(VLOOKUP($B979,#REF!,4,0),IFERROR(VLOOKUP($B979,#REF!,6,0),"")))</f>
        <v/>
      </c>
      <c r="G979" s="407" t="str">
        <f>IF($B979="","",IFERROR(VLOOKUP($B979,#REF!,5,0),IFERROR(VLOOKUP($B979,#REF!,7,0),"")))</f>
        <v/>
      </c>
      <c r="H979" s="407" t="str">
        <f t="shared" si="224"/>
        <v/>
      </c>
      <c r="I979" s="407" t="str">
        <f t="shared" si="226"/>
        <v/>
      </c>
      <c r="J979" s="407" t="str">
        <f t="shared" si="227"/>
        <v/>
      </c>
      <c r="K979" s="407" t="str">
        <f t="shared" si="222"/>
        <v/>
      </c>
      <c r="L979" s="407"/>
      <c r="N979" s="366"/>
      <c r="O979" s="367" t="str">
        <f t="shared" si="228"/>
        <v/>
      </c>
      <c r="P979" s="366"/>
      <c r="Q979" s="395" t="str">
        <f t="shared" si="229"/>
        <v/>
      </c>
      <c r="R979" s="366"/>
      <c r="S979" s="396" t="str">
        <f t="shared" si="230"/>
        <v/>
      </c>
      <c r="T979" s="397">
        <f ca="1">SUMIF($N$8:S$9,"QUANT.",N979:S979)</f>
        <v>0</v>
      </c>
      <c r="U979" s="398">
        <f ca="1" t="shared" si="223"/>
        <v>0</v>
      </c>
      <c r="V979" s="399" t="str">
        <f ca="1" t="shared" si="225"/>
        <v/>
      </c>
      <c r="W979" s="400">
        <f ca="1" t="shared" si="231"/>
        <v>0</v>
      </c>
      <c r="X979" s="400" t="e">
        <f ca="1" t="shared" si="232"/>
        <v>#VALUE!</v>
      </c>
    </row>
    <row r="980" spans="1:24">
      <c r="A980" s="402"/>
      <c r="B980" s="403"/>
      <c r="C980" s="404" t="str">
        <f>IF($B980="","",IFERROR(VLOOKUP($B980,#REF!,2,0),IFERROR(VLOOKUP($B980,#REF!,2,0),"")))</f>
        <v/>
      </c>
      <c r="D980" s="405" t="str">
        <f>IF($B980="","",IFERROR(VLOOKUP($B980,#REF!,3,0),IFERROR(VLOOKUP($B980,#REF!,3,0),"")))</f>
        <v/>
      </c>
      <c r="E980" s="406"/>
      <c r="F980" s="407" t="str">
        <f>IF($B980="","",IFERROR(VLOOKUP($B980,#REF!,4,0),IFERROR(VLOOKUP($B980,#REF!,6,0),"")))</f>
        <v/>
      </c>
      <c r="G980" s="407" t="str">
        <f>IF($B980="","",IFERROR(VLOOKUP($B980,#REF!,5,0),IFERROR(VLOOKUP($B980,#REF!,7,0),"")))</f>
        <v/>
      </c>
      <c r="H980" s="407" t="str">
        <f t="shared" si="224"/>
        <v/>
      </c>
      <c r="I980" s="407" t="str">
        <f t="shared" si="226"/>
        <v/>
      </c>
      <c r="J980" s="407" t="str">
        <f t="shared" si="227"/>
        <v/>
      </c>
      <c r="K980" s="407" t="str">
        <f t="shared" si="222"/>
        <v/>
      </c>
      <c r="L980" s="407"/>
      <c r="N980" s="366"/>
      <c r="O980" s="367" t="str">
        <f t="shared" si="228"/>
        <v/>
      </c>
      <c r="P980" s="366"/>
      <c r="Q980" s="395" t="str">
        <f t="shared" si="229"/>
        <v/>
      </c>
      <c r="R980" s="366"/>
      <c r="S980" s="396" t="str">
        <f t="shared" si="230"/>
        <v/>
      </c>
      <c r="T980" s="397">
        <f ca="1">SUMIF($N$8:S$9,"QUANT.",N980:S980)</f>
        <v>0</v>
      </c>
      <c r="U980" s="398">
        <f ca="1" t="shared" si="223"/>
        <v>0</v>
      </c>
      <c r="V980" s="399" t="str">
        <f ca="1" t="shared" si="225"/>
        <v/>
      </c>
      <c r="W980" s="400">
        <f ca="1" t="shared" si="231"/>
        <v>0</v>
      </c>
      <c r="X980" s="400" t="e">
        <f ca="1" t="shared" si="232"/>
        <v>#VALUE!</v>
      </c>
    </row>
    <row r="981" spans="1:24">
      <c r="A981" s="402"/>
      <c r="B981" s="403"/>
      <c r="C981" s="404" t="str">
        <f>IF($B981="","",IFERROR(VLOOKUP($B981,#REF!,2,0),IFERROR(VLOOKUP($B981,#REF!,2,0),"")))</f>
        <v/>
      </c>
      <c r="D981" s="405" t="str">
        <f>IF($B981="","",IFERROR(VLOOKUP($B981,#REF!,3,0),IFERROR(VLOOKUP($B981,#REF!,3,0),"")))</f>
        <v/>
      </c>
      <c r="E981" s="406"/>
      <c r="F981" s="407" t="str">
        <f>IF($B981="","",IFERROR(VLOOKUP($B981,#REF!,4,0),IFERROR(VLOOKUP($B981,#REF!,6,0),"")))</f>
        <v/>
      </c>
      <c r="G981" s="407" t="str">
        <f>IF($B981="","",IFERROR(VLOOKUP($B981,#REF!,5,0),IFERROR(VLOOKUP($B981,#REF!,7,0),"")))</f>
        <v/>
      </c>
      <c r="H981" s="407" t="str">
        <f t="shared" si="224"/>
        <v/>
      </c>
      <c r="I981" s="407" t="str">
        <f t="shared" si="226"/>
        <v/>
      </c>
      <c r="J981" s="407" t="str">
        <f t="shared" si="227"/>
        <v/>
      </c>
      <c r="K981" s="407" t="str">
        <f t="shared" si="222"/>
        <v/>
      </c>
      <c r="L981" s="407"/>
      <c r="N981" s="366"/>
      <c r="O981" s="367" t="str">
        <f t="shared" si="228"/>
        <v/>
      </c>
      <c r="P981" s="366"/>
      <c r="Q981" s="395" t="str">
        <f t="shared" si="229"/>
        <v/>
      </c>
      <c r="R981" s="366"/>
      <c r="S981" s="396" t="str">
        <f t="shared" si="230"/>
        <v/>
      </c>
      <c r="T981" s="397">
        <f ca="1">SUMIF($N$8:S$9,"QUANT.",N981:S981)</f>
        <v>0</v>
      </c>
      <c r="U981" s="398">
        <f ca="1" t="shared" si="223"/>
        <v>0</v>
      </c>
      <c r="V981" s="399" t="str">
        <f ca="1" t="shared" si="225"/>
        <v/>
      </c>
      <c r="W981" s="400">
        <f ca="1" t="shared" si="231"/>
        <v>0</v>
      </c>
      <c r="X981" s="400" t="e">
        <f ca="1" t="shared" si="232"/>
        <v>#VALUE!</v>
      </c>
    </row>
    <row r="982" spans="1:24">
      <c r="A982" s="402"/>
      <c r="B982" s="403"/>
      <c r="C982" s="404" t="str">
        <f>IF($B982="","",IFERROR(VLOOKUP($B982,#REF!,2,0),IFERROR(VLOOKUP($B982,#REF!,2,0),"")))</f>
        <v/>
      </c>
      <c r="D982" s="405" t="str">
        <f>IF($B982="","",IFERROR(VLOOKUP($B982,#REF!,3,0),IFERROR(VLOOKUP($B982,#REF!,3,0),"")))</f>
        <v/>
      </c>
      <c r="E982" s="406"/>
      <c r="F982" s="407" t="str">
        <f>IF($B982="","",IFERROR(VLOOKUP($B982,#REF!,4,0),IFERROR(VLOOKUP($B982,#REF!,6,0),"")))</f>
        <v/>
      </c>
      <c r="G982" s="407" t="str">
        <f>IF($B982="","",IFERROR(VLOOKUP($B982,#REF!,5,0),IFERROR(VLOOKUP($B982,#REF!,7,0),"")))</f>
        <v/>
      </c>
      <c r="H982" s="407" t="str">
        <f t="shared" si="224"/>
        <v/>
      </c>
      <c r="I982" s="407" t="str">
        <f t="shared" si="226"/>
        <v/>
      </c>
      <c r="J982" s="407" t="str">
        <f t="shared" si="227"/>
        <v/>
      </c>
      <c r="K982" s="407" t="str">
        <f t="shared" si="222"/>
        <v/>
      </c>
      <c r="L982" s="407"/>
      <c r="N982" s="366"/>
      <c r="O982" s="367" t="str">
        <f t="shared" si="228"/>
        <v/>
      </c>
      <c r="P982" s="366"/>
      <c r="Q982" s="395" t="str">
        <f t="shared" si="229"/>
        <v/>
      </c>
      <c r="R982" s="366"/>
      <c r="S982" s="396" t="str">
        <f t="shared" si="230"/>
        <v/>
      </c>
      <c r="T982" s="397">
        <f ca="1">SUMIF($N$8:S$9,"QUANT.",N982:S982)</f>
        <v>0</v>
      </c>
      <c r="U982" s="398">
        <f ca="1" t="shared" si="223"/>
        <v>0</v>
      </c>
      <c r="V982" s="399" t="str">
        <f ca="1" t="shared" si="225"/>
        <v/>
      </c>
      <c r="W982" s="400">
        <f ca="1" t="shared" si="231"/>
        <v>0</v>
      </c>
      <c r="X982" s="400" t="e">
        <f ca="1" t="shared" si="232"/>
        <v>#VALUE!</v>
      </c>
    </row>
    <row r="983" spans="1:24">
      <c r="A983" s="402"/>
      <c r="B983" s="403"/>
      <c r="C983" s="404" t="str">
        <f>IF($B983="","",IFERROR(VLOOKUP($B983,#REF!,2,0),IFERROR(VLOOKUP($B983,#REF!,2,0),"")))</f>
        <v/>
      </c>
      <c r="D983" s="405" t="str">
        <f>IF($B983="","",IFERROR(VLOOKUP($B983,#REF!,3,0),IFERROR(VLOOKUP($B983,#REF!,3,0),"")))</f>
        <v/>
      </c>
      <c r="E983" s="406"/>
      <c r="F983" s="407" t="str">
        <f>IF($B983="","",IFERROR(VLOOKUP($B983,#REF!,4,0),IFERROR(VLOOKUP($B983,#REF!,6,0),"")))</f>
        <v/>
      </c>
      <c r="G983" s="407" t="str">
        <f>IF($B983="","",IFERROR(VLOOKUP($B983,#REF!,5,0),IFERROR(VLOOKUP($B983,#REF!,7,0),"")))</f>
        <v/>
      </c>
      <c r="H983" s="407" t="str">
        <f t="shared" si="224"/>
        <v/>
      </c>
      <c r="I983" s="407" t="str">
        <f t="shared" si="226"/>
        <v/>
      </c>
      <c r="J983" s="407" t="str">
        <f t="shared" si="227"/>
        <v/>
      </c>
      <c r="K983" s="407" t="str">
        <f t="shared" si="222"/>
        <v/>
      </c>
      <c r="L983" s="407"/>
      <c r="N983" s="366"/>
      <c r="O983" s="367" t="str">
        <f t="shared" si="228"/>
        <v/>
      </c>
      <c r="P983" s="366"/>
      <c r="Q983" s="395" t="str">
        <f t="shared" si="229"/>
        <v/>
      </c>
      <c r="R983" s="366"/>
      <c r="S983" s="396" t="str">
        <f t="shared" si="230"/>
        <v/>
      </c>
      <c r="T983" s="397">
        <f ca="1">SUMIF($N$8:S$9,"QUANT.",N983:S983)</f>
        <v>0</v>
      </c>
      <c r="U983" s="398">
        <f ca="1" t="shared" si="223"/>
        <v>0</v>
      </c>
      <c r="V983" s="399" t="str">
        <f ca="1" t="shared" si="225"/>
        <v/>
      </c>
      <c r="W983" s="400">
        <f ca="1" t="shared" si="231"/>
        <v>0</v>
      </c>
      <c r="X983" s="400" t="e">
        <f ca="1" t="shared" si="232"/>
        <v>#VALUE!</v>
      </c>
    </row>
    <row r="984" spans="1:24">
      <c r="A984" s="402"/>
      <c r="B984" s="403"/>
      <c r="C984" s="404" t="str">
        <f>IF($B984="","",IFERROR(VLOOKUP($B984,#REF!,2,0),IFERROR(VLOOKUP($B984,#REF!,2,0),"")))</f>
        <v/>
      </c>
      <c r="D984" s="405" t="str">
        <f>IF($B984="","",IFERROR(VLOOKUP($B984,#REF!,3,0),IFERROR(VLOOKUP($B984,#REF!,3,0),"")))</f>
        <v/>
      </c>
      <c r="E984" s="406"/>
      <c r="F984" s="407" t="str">
        <f>IF($B984="","",IFERROR(VLOOKUP($B984,#REF!,4,0),IFERROR(VLOOKUP($B984,#REF!,6,0),"")))</f>
        <v/>
      </c>
      <c r="G984" s="407" t="str">
        <f>IF($B984="","",IFERROR(VLOOKUP($B984,#REF!,5,0),IFERROR(VLOOKUP($B984,#REF!,7,0),"")))</f>
        <v/>
      </c>
      <c r="H984" s="407" t="str">
        <f t="shared" si="224"/>
        <v/>
      </c>
      <c r="I984" s="407" t="str">
        <f t="shared" si="226"/>
        <v/>
      </c>
      <c r="J984" s="407" t="str">
        <f t="shared" si="227"/>
        <v/>
      </c>
      <c r="K984" s="407" t="str">
        <f t="shared" ref="K984:K1014" si="233">IF(E984="","",TRUNC((I984+J984),2))</f>
        <v/>
      </c>
      <c r="L984" s="407"/>
      <c r="N984" s="366"/>
      <c r="O984" s="367" t="str">
        <f t="shared" si="228"/>
        <v/>
      </c>
      <c r="P984" s="366"/>
      <c r="Q984" s="395" t="str">
        <f t="shared" si="229"/>
        <v/>
      </c>
      <c r="R984" s="366"/>
      <c r="S984" s="396" t="str">
        <f t="shared" si="230"/>
        <v/>
      </c>
      <c r="T984" s="397">
        <f ca="1">SUMIF($N$8:S$9,"QUANT.",N984:S984)</f>
        <v>0</v>
      </c>
      <c r="U984" s="398">
        <f ca="1" t="shared" si="223"/>
        <v>0</v>
      </c>
      <c r="V984" s="399" t="str">
        <f ca="1" t="shared" si="225"/>
        <v/>
      </c>
      <c r="W984" s="400">
        <f ca="1" t="shared" si="231"/>
        <v>0</v>
      </c>
      <c r="X984" s="400" t="e">
        <f ca="1" t="shared" si="232"/>
        <v>#VALUE!</v>
      </c>
    </row>
    <row r="985" spans="1:24">
      <c r="A985" s="402"/>
      <c r="B985" s="403"/>
      <c r="C985" s="404" t="str">
        <f>IF($B985="","",IFERROR(VLOOKUP($B985,#REF!,2,0),IFERROR(VLOOKUP($B985,#REF!,2,0),"")))</f>
        <v/>
      </c>
      <c r="D985" s="405" t="str">
        <f>IF($B985="","",IFERROR(VLOOKUP($B985,#REF!,3,0),IFERROR(VLOOKUP($B985,#REF!,3,0),"")))</f>
        <v/>
      </c>
      <c r="E985" s="406"/>
      <c r="F985" s="407" t="str">
        <f>IF($B985="","",IFERROR(VLOOKUP($B985,#REF!,4,0),IFERROR(VLOOKUP($B985,#REF!,6,0),"")))</f>
        <v/>
      </c>
      <c r="G985" s="407" t="str">
        <f>IF($B985="","",IFERROR(VLOOKUP($B985,#REF!,5,0),IFERROR(VLOOKUP($B985,#REF!,7,0),"")))</f>
        <v/>
      </c>
      <c r="H985" s="407" t="str">
        <f t="shared" si="224"/>
        <v/>
      </c>
      <c r="I985" s="407" t="str">
        <f t="shared" si="226"/>
        <v/>
      </c>
      <c r="J985" s="407" t="str">
        <f t="shared" si="227"/>
        <v/>
      </c>
      <c r="K985" s="407" t="str">
        <f t="shared" si="233"/>
        <v/>
      </c>
      <c r="L985" s="407"/>
      <c r="N985" s="366"/>
      <c r="O985" s="367" t="str">
        <f t="shared" si="228"/>
        <v/>
      </c>
      <c r="P985" s="366"/>
      <c r="Q985" s="395" t="str">
        <f t="shared" si="229"/>
        <v/>
      </c>
      <c r="R985" s="366"/>
      <c r="S985" s="396" t="str">
        <f t="shared" si="230"/>
        <v/>
      </c>
      <c r="T985" s="397">
        <f ca="1">SUMIF($N$8:S$9,"QUANT.",N985:S985)</f>
        <v>0</v>
      </c>
      <c r="U985" s="398">
        <f ca="1" t="shared" si="223"/>
        <v>0</v>
      </c>
      <c r="V985" s="399" t="str">
        <f ca="1" t="shared" si="225"/>
        <v/>
      </c>
      <c r="W985" s="400">
        <f ca="1" t="shared" si="231"/>
        <v>0</v>
      </c>
      <c r="X985" s="400" t="e">
        <f ca="1" t="shared" si="232"/>
        <v>#VALUE!</v>
      </c>
    </row>
    <row r="986" spans="1:24">
      <c r="A986" s="402"/>
      <c r="B986" s="403"/>
      <c r="C986" s="404" t="str">
        <f>IF($B986="","",IFERROR(VLOOKUP($B986,#REF!,2,0),IFERROR(VLOOKUP($B986,#REF!,2,0),"")))</f>
        <v/>
      </c>
      <c r="D986" s="405" t="str">
        <f>IF($B986="","",IFERROR(VLOOKUP($B986,#REF!,3,0),IFERROR(VLOOKUP($B986,#REF!,3,0),"")))</f>
        <v/>
      </c>
      <c r="E986" s="406"/>
      <c r="F986" s="407" t="str">
        <f>IF($B986="","",IFERROR(VLOOKUP($B986,#REF!,4,0),IFERROR(VLOOKUP($B986,#REF!,6,0),"")))</f>
        <v/>
      </c>
      <c r="G986" s="407" t="str">
        <f>IF($B986="","",IFERROR(VLOOKUP($B986,#REF!,5,0),IFERROR(VLOOKUP($B986,#REF!,7,0),"")))</f>
        <v/>
      </c>
      <c r="H986" s="407" t="str">
        <f t="shared" si="224"/>
        <v/>
      </c>
      <c r="I986" s="407" t="str">
        <f t="shared" si="226"/>
        <v/>
      </c>
      <c r="J986" s="407" t="str">
        <f t="shared" si="227"/>
        <v/>
      </c>
      <c r="K986" s="407" t="str">
        <f t="shared" si="233"/>
        <v/>
      </c>
      <c r="L986" s="407"/>
      <c r="N986" s="366"/>
      <c r="O986" s="367" t="str">
        <f t="shared" si="228"/>
        <v/>
      </c>
      <c r="P986" s="366"/>
      <c r="Q986" s="395" t="str">
        <f t="shared" si="229"/>
        <v/>
      </c>
      <c r="R986" s="366"/>
      <c r="S986" s="396" t="str">
        <f t="shared" si="230"/>
        <v/>
      </c>
      <c r="T986" s="397">
        <f ca="1">SUMIF($N$8:S$9,"QUANT.",N986:S986)</f>
        <v>0</v>
      </c>
      <c r="U986" s="398">
        <f ca="1" t="shared" si="223"/>
        <v>0</v>
      </c>
      <c r="V986" s="399" t="str">
        <f ca="1" t="shared" si="225"/>
        <v/>
      </c>
      <c r="W986" s="400">
        <f ca="1" t="shared" si="231"/>
        <v>0</v>
      </c>
      <c r="X986" s="400" t="e">
        <f ca="1" t="shared" si="232"/>
        <v>#VALUE!</v>
      </c>
    </row>
    <row r="987" spans="1:24">
      <c r="A987" s="402"/>
      <c r="B987" s="403"/>
      <c r="C987" s="404" t="str">
        <f>IF($B987="","",IFERROR(VLOOKUP($B987,#REF!,2,0),IFERROR(VLOOKUP($B987,#REF!,2,0),"")))</f>
        <v/>
      </c>
      <c r="D987" s="405" t="str">
        <f>IF($B987="","",IFERROR(VLOOKUP($B987,#REF!,3,0),IFERROR(VLOOKUP($B987,#REF!,3,0),"")))</f>
        <v/>
      </c>
      <c r="E987" s="406"/>
      <c r="F987" s="407" t="str">
        <f>IF($B987="","",IFERROR(VLOOKUP($B987,#REF!,4,0),IFERROR(VLOOKUP($B987,#REF!,6,0),"")))</f>
        <v/>
      </c>
      <c r="G987" s="407" t="str">
        <f>IF($B987="","",IFERROR(VLOOKUP($B987,#REF!,5,0),IFERROR(VLOOKUP($B987,#REF!,7,0),"")))</f>
        <v/>
      </c>
      <c r="H987" s="407" t="str">
        <f t="shared" si="224"/>
        <v/>
      </c>
      <c r="I987" s="407" t="str">
        <f t="shared" si="226"/>
        <v/>
      </c>
      <c r="J987" s="407" t="str">
        <f t="shared" si="227"/>
        <v/>
      </c>
      <c r="K987" s="407" t="str">
        <f t="shared" si="233"/>
        <v/>
      </c>
      <c r="L987" s="407"/>
      <c r="N987" s="366"/>
      <c r="O987" s="367" t="str">
        <f t="shared" si="228"/>
        <v/>
      </c>
      <c r="P987" s="366"/>
      <c r="Q987" s="395" t="str">
        <f t="shared" si="229"/>
        <v/>
      </c>
      <c r="R987" s="366"/>
      <c r="S987" s="396" t="str">
        <f t="shared" si="230"/>
        <v/>
      </c>
      <c r="T987" s="397">
        <f ca="1">SUMIF($N$8:S$9,"QUANT.",N987:S987)</f>
        <v>0</v>
      </c>
      <c r="U987" s="398">
        <f ca="1" t="shared" ref="U987:U1014" si="234">SUMIF($N$8:$S$9,"CUSTO",N987:S987)</f>
        <v>0</v>
      </c>
      <c r="V987" s="399" t="str">
        <f ca="1" t="shared" si="225"/>
        <v/>
      </c>
      <c r="W987" s="400">
        <f ca="1" t="shared" si="231"/>
        <v>0</v>
      </c>
      <c r="X987" s="400" t="e">
        <f ca="1" t="shared" si="232"/>
        <v>#VALUE!</v>
      </c>
    </row>
    <row r="988" spans="1:24">
      <c r="A988" s="402"/>
      <c r="B988" s="403"/>
      <c r="C988" s="404" t="str">
        <f>IF($B988="","",IFERROR(VLOOKUP($B988,#REF!,2,0),IFERROR(VLOOKUP($B988,#REF!,2,0),"")))</f>
        <v/>
      </c>
      <c r="D988" s="405" t="str">
        <f>IF($B988="","",IFERROR(VLOOKUP($B988,#REF!,3,0),IFERROR(VLOOKUP($B988,#REF!,3,0),"")))</f>
        <v/>
      </c>
      <c r="E988" s="406"/>
      <c r="F988" s="407" t="str">
        <f>IF($B988="","",IFERROR(VLOOKUP($B988,#REF!,4,0),IFERROR(VLOOKUP($B988,#REF!,6,0),"")))</f>
        <v/>
      </c>
      <c r="G988" s="407" t="str">
        <f>IF($B988="","",IFERROR(VLOOKUP($B988,#REF!,5,0),IFERROR(VLOOKUP($B988,#REF!,7,0),"")))</f>
        <v/>
      </c>
      <c r="H988" s="407" t="str">
        <f t="shared" ref="H988:H1014" si="235">IF(E988="","",F988+G988)</f>
        <v/>
      </c>
      <c r="I988" s="407" t="str">
        <f t="shared" si="226"/>
        <v/>
      </c>
      <c r="J988" s="407" t="str">
        <f t="shared" si="227"/>
        <v/>
      </c>
      <c r="K988" s="407" t="str">
        <f t="shared" si="233"/>
        <v/>
      </c>
      <c r="L988" s="407"/>
      <c r="N988" s="366"/>
      <c r="O988" s="367" t="str">
        <f t="shared" si="228"/>
        <v/>
      </c>
      <c r="P988" s="366"/>
      <c r="Q988" s="395" t="str">
        <f t="shared" si="229"/>
        <v/>
      </c>
      <c r="R988" s="366"/>
      <c r="S988" s="396" t="str">
        <f t="shared" si="230"/>
        <v/>
      </c>
      <c r="T988" s="397">
        <f ca="1">SUMIF($N$8:S$9,"QUANT.",N988:S988)</f>
        <v>0</v>
      </c>
      <c r="U988" s="398">
        <f ca="1" t="shared" si="234"/>
        <v>0</v>
      </c>
      <c r="V988" s="399" t="str">
        <f ca="1" t="shared" ref="V988:V1014" si="236">IF(B988&lt;&gt;"",IF(U988=0,"MEDIR",IF(K988-U988=0,"OK",IF(K988-U988&gt;0,"MEDIR","ALERTA!"))),"")</f>
        <v/>
      </c>
      <c r="W988" s="400">
        <f ca="1" t="shared" si="231"/>
        <v>0</v>
      </c>
      <c r="X988" s="400" t="e">
        <f ca="1" t="shared" si="232"/>
        <v>#VALUE!</v>
      </c>
    </row>
    <row r="989" spans="1:24">
      <c r="A989" s="402"/>
      <c r="B989" s="403"/>
      <c r="C989" s="404" t="str">
        <f>IF($B989="","",IFERROR(VLOOKUP($B989,#REF!,2,0),IFERROR(VLOOKUP($B989,#REF!,2,0),"")))</f>
        <v/>
      </c>
      <c r="D989" s="405" t="str">
        <f>IF($B989="","",IFERROR(VLOOKUP($B989,#REF!,3,0),IFERROR(VLOOKUP($B989,#REF!,3,0),"")))</f>
        <v/>
      </c>
      <c r="E989" s="406"/>
      <c r="F989" s="407" t="str">
        <f>IF($B989="","",IFERROR(VLOOKUP($B989,#REF!,4,0),IFERROR(VLOOKUP($B989,#REF!,6,0),"")))</f>
        <v/>
      </c>
      <c r="G989" s="407" t="str">
        <f>IF($B989="","",IFERROR(VLOOKUP($B989,#REF!,5,0),IFERROR(VLOOKUP($B989,#REF!,7,0),"")))</f>
        <v/>
      </c>
      <c r="H989" s="407" t="str">
        <f t="shared" si="235"/>
        <v/>
      </c>
      <c r="I989" s="407" t="str">
        <f t="shared" ref="I989:I1014" si="237">IF(E989="","",TRUNC((E989*F989),2))</f>
        <v/>
      </c>
      <c r="J989" s="407" t="str">
        <f t="shared" ref="J989:J1014" si="238">IF(E989="","",TRUNC((E989*G989),2))</f>
        <v/>
      </c>
      <c r="K989" s="407" t="str">
        <f t="shared" si="233"/>
        <v/>
      </c>
      <c r="L989" s="407"/>
      <c r="N989" s="366"/>
      <c r="O989" s="367" t="str">
        <f t="shared" ref="O989:O1014" si="239">IF(OR(N989="",$K989=""),"",(N989/$E989)*$K989)</f>
        <v/>
      </c>
      <c r="P989" s="366"/>
      <c r="Q989" s="395" t="str">
        <f t="shared" ref="Q989:Q1014" si="240">IF(OR(P989="",$K989=""),"",(P989/$E989)*$K989)</f>
        <v/>
      </c>
      <c r="R989" s="366"/>
      <c r="S989" s="396" t="str">
        <f t="shared" ref="S989:S1014" si="241">IF(OR(R989="",$K989=""),"",(R989/$E989)*$K989)</f>
        <v/>
      </c>
      <c r="T989" s="397">
        <f ca="1">SUMIF($N$8:S$9,"QUANT.",N989:S989)</f>
        <v>0</v>
      </c>
      <c r="U989" s="398">
        <f ca="1" t="shared" si="234"/>
        <v>0</v>
      </c>
      <c r="V989" s="399" t="str">
        <f ca="1" t="shared" si="236"/>
        <v/>
      </c>
      <c r="W989" s="400">
        <f ca="1" t="shared" ref="W989:W1014" si="242">IF(T989="",0,E989-T989)</f>
        <v>0</v>
      </c>
      <c r="X989" s="400" t="e">
        <f ca="1" t="shared" ref="X989:X1014" si="243">IF(U989="",0,K989-U989)</f>
        <v>#VALUE!</v>
      </c>
    </row>
    <row r="990" spans="1:24">
      <c r="A990" s="402"/>
      <c r="B990" s="403"/>
      <c r="C990" s="404" t="str">
        <f>IF($B990="","",IFERROR(VLOOKUP($B990,#REF!,2,0),IFERROR(VLOOKUP($B990,#REF!,2,0),"")))</f>
        <v/>
      </c>
      <c r="D990" s="405" t="str">
        <f>IF($B990="","",IFERROR(VLOOKUP($B990,#REF!,3,0),IFERROR(VLOOKUP($B990,#REF!,3,0),"")))</f>
        <v/>
      </c>
      <c r="E990" s="406"/>
      <c r="F990" s="407" t="str">
        <f>IF($B990="","",IFERROR(VLOOKUP($B990,#REF!,4,0),IFERROR(VLOOKUP($B990,#REF!,6,0),"")))</f>
        <v/>
      </c>
      <c r="G990" s="407" t="str">
        <f>IF($B990="","",IFERROR(VLOOKUP($B990,#REF!,5,0),IFERROR(VLOOKUP($B990,#REF!,7,0),"")))</f>
        <v/>
      </c>
      <c r="H990" s="407" t="str">
        <f t="shared" si="235"/>
        <v/>
      </c>
      <c r="I990" s="407" t="str">
        <f t="shared" si="237"/>
        <v/>
      </c>
      <c r="J990" s="407" t="str">
        <f t="shared" si="238"/>
        <v/>
      </c>
      <c r="K990" s="407" t="str">
        <f t="shared" si="233"/>
        <v/>
      </c>
      <c r="L990" s="407"/>
      <c r="N990" s="366"/>
      <c r="O990" s="367" t="str">
        <f t="shared" si="239"/>
        <v/>
      </c>
      <c r="P990" s="366"/>
      <c r="Q990" s="395" t="str">
        <f t="shared" si="240"/>
        <v/>
      </c>
      <c r="R990" s="366"/>
      <c r="S990" s="396" t="str">
        <f t="shared" si="241"/>
        <v/>
      </c>
      <c r="T990" s="397">
        <f ca="1">SUMIF($N$8:S$9,"QUANT.",N990:S990)</f>
        <v>0</v>
      </c>
      <c r="U990" s="398">
        <f ca="1" t="shared" si="234"/>
        <v>0</v>
      </c>
      <c r="V990" s="399" t="str">
        <f ca="1" t="shared" si="236"/>
        <v/>
      </c>
      <c r="W990" s="400">
        <f ca="1" t="shared" si="242"/>
        <v>0</v>
      </c>
      <c r="X990" s="400" t="e">
        <f ca="1" t="shared" si="243"/>
        <v>#VALUE!</v>
      </c>
    </row>
    <row r="991" spans="1:24">
      <c r="A991" s="402"/>
      <c r="B991" s="403"/>
      <c r="C991" s="404" t="str">
        <f>IF($B991="","",IFERROR(VLOOKUP($B991,#REF!,2,0),IFERROR(VLOOKUP($B991,#REF!,2,0),"")))</f>
        <v/>
      </c>
      <c r="D991" s="405" t="str">
        <f>IF($B991="","",IFERROR(VLOOKUP($B991,#REF!,3,0),IFERROR(VLOOKUP($B991,#REF!,3,0),"")))</f>
        <v/>
      </c>
      <c r="E991" s="406"/>
      <c r="F991" s="407" t="str">
        <f>IF($B991="","",IFERROR(VLOOKUP($B991,#REF!,4,0),IFERROR(VLOOKUP($B991,#REF!,6,0),"")))</f>
        <v/>
      </c>
      <c r="G991" s="407" t="str">
        <f>IF($B991="","",IFERROR(VLOOKUP($B991,#REF!,5,0),IFERROR(VLOOKUP($B991,#REF!,7,0),"")))</f>
        <v/>
      </c>
      <c r="H991" s="407" t="str">
        <f t="shared" si="235"/>
        <v/>
      </c>
      <c r="I991" s="407" t="str">
        <f t="shared" si="237"/>
        <v/>
      </c>
      <c r="J991" s="407" t="str">
        <f t="shared" si="238"/>
        <v/>
      </c>
      <c r="K991" s="407" t="str">
        <f t="shared" si="233"/>
        <v/>
      </c>
      <c r="L991" s="407"/>
      <c r="N991" s="366"/>
      <c r="O991" s="367" t="str">
        <f t="shared" si="239"/>
        <v/>
      </c>
      <c r="P991" s="366"/>
      <c r="Q991" s="395" t="str">
        <f t="shared" si="240"/>
        <v/>
      </c>
      <c r="R991" s="366"/>
      <c r="S991" s="396" t="str">
        <f t="shared" si="241"/>
        <v/>
      </c>
      <c r="T991" s="397">
        <f ca="1">SUMIF($N$8:S$9,"QUANT.",N991:S991)</f>
        <v>0</v>
      </c>
      <c r="U991" s="398">
        <f ca="1" t="shared" si="234"/>
        <v>0</v>
      </c>
      <c r="V991" s="399" t="str">
        <f ca="1" t="shared" si="236"/>
        <v/>
      </c>
      <c r="W991" s="400">
        <f ca="1" t="shared" si="242"/>
        <v>0</v>
      </c>
      <c r="X991" s="400" t="e">
        <f ca="1" t="shared" si="243"/>
        <v>#VALUE!</v>
      </c>
    </row>
    <row r="992" spans="1:24">
      <c r="A992" s="402"/>
      <c r="B992" s="403"/>
      <c r="C992" s="404" t="str">
        <f>IF($B992="","",IFERROR(VLOOKUP($B992,#REF!,2,0),IFERROR(VLOOKUP($B992,#REF!,2,0),"")))</f>
        <v/>
      </c>
      <c r="D992" s="405" t="str">
        <f>IF($B992="","",IFERROR(VLOOKUP($B992,#REF!,3,0),IFERROR(VLOOKUP($B992,#REF!,3,0),"")))</f>
        <v/>
      </c>
      <c r="E992" s="406"/>
      <c r="F992" s="407" t="str">
        <f>IF($B992="","",IFERROR(VLOOKUP($B992,#REF!,4,0),IFERROR(VLOOKUP($B992,#REF!,6,0),"")))</f>
        <v/>
      </c>
      <c r="G992" s="407" t="str">
        <f>IF($B992="","",IFERROR(VLOOKUP($B992,#REF!,5,0),IFERROR(VLOOKUP($B992,#REF!,7,0),"")))</f>
        <v/>
      </c>
      <c r="H992" s="407" t="str">
        <f t="shared" si="235"/>
        <v/>
      </c>
      <c r="I992" s="407" t="str">
        <f t="shared" si="237"/>
        <v/>
      </c>
      <c r="J992" s="407" t="str">
        <f t="shared" si="238"/>
        <v/>
      </c>
      <c r="K992" s="407" t="str">
        <f t="shared" si="233"/>
        <v/>
      </c>
      <c r="L992" s="407"/>
      <c r="N992" s="366"/>
      <c r="O992" s="367" t="str">
        <f t="shared" si="239"/>
        <v/>
      </c>
      <c r="P992" s="366"/>
      <c r="Q992" s="395" t="str">
        <f t="shared" si="240"/>
        <v/>
      </c>
      <c r="R992" s="366"/>
      <c r="S992" s="396" t="str">
        <f t="shared" si="241"/>
        <v/>
      </c>
      <c r="T992" s="397">
        <f ca="1">SUMIF($N$8:S$9,"QUANT.",N992:S992)</f>
        <v>0</v>
      </c>
      <c r="U992" s="398">
        <f ca="1" t="shared" si="234"/>
        <v>0</v>
      </c>
      <c r="V992" s="399" t="str">
        <f ca="1" t="shared" si="236"/>
        <v/>
      </c>
      <c r="W992" s="400">
        <f ca="1" t="shared" si="242"/>
        <v>0</v>
      </c>
      <c r="X992" s="400" t="e">
        <f ca="1" t="shared" si="243"/>
        <v>#VALUE!</v>
      </c>
    </row>
    <row r="993" spans="1:24">
      <c r="A993" s="402"/>
      <c r="B993" s="403"/>
      <c r="C993" s="404" t="str">
        <f>IF($B993="","",IFERROR(VLOOKUP($B993,#REF!,2,0),IFERROR(VLOOKUP($B993,#REF!,2,0),"")))</f>
        <v/>
      </c>
      <c r="D993" s="405" t="str">
        <f>IF($B993="","",IFERROR(VLOOKUP($B993,#REF!,3,0),IFERROR(VLOOKUP($B993,#REF!,3,0),"")))</f>
        <v/>
      </c>
      <c r="E993" s="406"/>
      <c r="F993" s="407" t="str">
        <f>IF($B993="","",IFERROR(VLOOKUP($B993,#REF!,4,0),IFERROR(VLOOKUP($B993,#REF!,6,0),"")))</f>
        <v/>
      </c>
      <c r="G993" s="407" t="str">
        <f>IF($B993="","",IFERROR(VLOOKUP($B993,#REF!,5,0),IFERROR(VLOOKUP($B993,#REF!,7,0),"")))</f>
        <v/>
      </c>
      <c r="H993" s="407" t="str">
        <f t="shared" si="235"/>
        <v/>
      </c>
      <c r="I993" s="407" t="str">
        <f t="shared" si="237"/>
        <v/>
      </c>
      <c r="J993" s="407" t="str">
        <f t="shared" si="238"/>
        <v/>
      </c>
      <c r="K993" s="407" t="str">
        <f t="shared" si="233"/>
        <v/>
      </c>
      <c r="L993" s="407"/>
      <c r="N993" s="366"/>
      <c r="O993" s="367" t="str">
        <f t="shared" si="239"/>
        <v/>
      </c>
      <c r="P993" s="366"/>
      <c r="Q993" s="395" t="str">
        <f t="shared" si="240"/>
        <v/>
      </c>
      <c r="R993" s="366"/>
      <c r="S993" s="396" t="str">
        <f t="shared" si="241"/>
        <v/>
      </c>
      <c r="T993" s="397">
        <f ca="1">SUMIF($N$8:S$9,"QUANT.",N993:S993)</f>
        <v>0</v>
      </c>
      <c r="U993" s="398">
        <f ca="1" t="shared" si="234"/>
        <v>0</v>
      </c>
      <c r="V993" s="399" t="str">
        <f ca="1" t="shared" si="236"/>
        <v/>
      </c>
      <c r="W993" s="400">
        <f ca="1" t="shared" si="242"/>
        <v>0</v>
      </c>
      <c r="X993" s="400" t="e">
        <f ca="1" t="shared" si="243"/>
        <v>#VALUE!</v>
      </c>
    </row>
    <row r="994" spans="1:24">
      <c r="A994" s="402"/>
      <c r="B994" s="403"/>
      <c r="C994" s="404" t="str">
        <f>IF($B994="","",IFERROR(VLOOKUP($B994,#REF!,2,0),IFERROR(VLOOKUP($B994,#REF!,2,0),"")))</f>
        <v/>
      </c>
      <c r="D994" s="405" t="str">
        <f>IF($B994="","",IFERROR(VLOOKUP($B994,#REF!,3,0),IFERROR(VLOOKUP($B994,#REF!,3,0),"")))</f>
        <v/>
      </c>
      <c r="E994" s="406"/>
      <c r="F994" s="407" t="str">
        <f>IF($B994="","",IFERROR(VLOOKUP($B994,#REF!,4,0),IFERROR(VLOOKUP($B994,#REF!,6,0),"")))</f>
        <v/>
      </c>
      <c r="G994" s="407" t="str">
        <f>IF($B994="","",IFERROR(VLOOKUP($B994,#REF!,5,0),IFERROR(VLOOKUP($B994,#REF!,7,0),"")))</f>
        <v/>
      </c>
      <c r="H994" s="407" t="str">
        <f t="shared" si="235"/>
        <v/>
      </c>
      <c r="I994" s="407" t="str">
        <f t="shared" si="237"/>
        <v/>
      </c>
      <c r="J994" s="407" t="str">
        <f t="shared" si="238"/>
        <v/>
      </c>
      <c r="K994" s="407" t="str">
        <f t="shared" si="233"/>
        <v/>
      </c>
      <c r="L994" s="407"/>
      <c r="N994" s="366"/>
      <c r="O994" s="367" t="str">
        <f t="shared" si="239"/>
        <v/>
      </c>
      <c r="P994" s="366"/>
      <c r="Q994" s="395" t="str">
        <f t="shared" si="240"/>
        <v/>
      </c>
      <c r="R994" s="366"/>
      <c r="S994" s="396" t="str">
        <f t="shared" si="241"/>
        <v/>
      </c>
      <c r="T994" s="397">
        <f ca="1">SUMIF($N$8:S$9,"QUANT.",N994:S994)</f>
        <v>0</v>
      </c>
      <c r="U994" s="398">
        <f ca="1" t="shared" si="234"/>
        <v>0</v>
      </c>
      <c r="V994" s="399" t="str">
        <f ca="1" t="shared" si="236"/>
        <v/>
      </c>
      <c r="W994" s="400">
        <f ca="1" t="shared" si="242"/>
        <v>0</v>
      </c>
      <c r="X994" s="400" t="e">
        <f ca="1" t="shared" si="243"/>
        <v>#VALUE!</v>
      </c>
    </row>
    <row r="995" spans="1:24">
      <c r="A995" s="402"/>
      <c r="B995" s="403"/>
      <c r="C995" s="404" t="str">
        <f>IF($B995="","",IFERROR(VLOOKUP($B995,#REF!,2,0),IFERROR(VLOOKUP($B995,#REF!,2,0),"")))</f>
        <v/>
      </c>
      <c r="D995" s="405" t="str">
        <f>IF($B995="","",IFERROR(VLOOKUP($B995,#REF!,3,0),IFERROR(VLOOKUP($B995,#REF!,3,0),"")))</f>
        <v/>
      </c>
      <c r="E995" s="406"/>
      <c r="F995" s="407" t="str">
        <f>IF($B995="","",IFERROR(VLOOKUP($B995,#REF!,4,0),IFERROR(VLOOKUP($B995,#REF!,6,0),"")))</f>
        <v/>
      </c>
      <c r="G995" s="407" t="str">
        <f>IF($B995="","",IFERROR(VLOOKUP($B995,#REF!,5,0),IFERROR(VLOOKUP($B995,#REF!,7,0),"")))</f>
        <v/>
      </c>
      <c r="H995" s="407" t="str">
        <f t="shared" si="235"/>
        <v/>
      </c>
      <c r="I995" s="407" t="str">
        <f t="shared" si="237"/>
        <v/>
      </c>
      <c r="J995" s="407" t="str">
        <f t="shared" si="238"/>
        <v/>
      </c>
      <c r="K995" s="407" t="str">
        <f t="shared" si="233"/>
        <v/>
      </c>
      <c r="L995" s="407"/>
      <c r="N995" s="366"/>
      <c r="O995" s="367" t="str">
        <f t="shared" si="239"/>
        <v/>
      </c>
      <c r="P995" s="366"/>
      <c r="Q995" s="395" t="str">
        <f t="shared" si="240"/>
        <v/>
      </c>
      <c r="R995" s="366"/>
      <c r="S995" s="396" t="str">
        <f t="shared" si="241"/>
        <v/>
      </c>
      <c r="T995" s="397">
        <f ca="1">SUMIF($N$8:S$9,"QUANT.",N995:S995)</f>
        <v>0</v>
      </c>
      <c r="U995" s="398">
        <f ca="1" t="shared" si="234"/>
        <v>0</v>
      </c>
      <c r="V995" s="399" t="str">
        <f ca="1" t="shared" si="236"/>
        <v/>
      </c>
      <c r="W995" s="400">
        <f ca="1" t="shared" si="242"/>
        <v>0</v>
      </c>
      <c r="X995" s="400" t="e">
        <f ca="1" t="shared" si="243"/>
        <v>#VALUE!</v>
      </c>
    </row>
    <row r="996" spans="1:24">
      <c r="A996" s="402"/>
      <c r="B996" s="403"/>
      <c r="C996" s="404" t="str">
        <f>IF($B996="","",IFERROR(VLOOKUP($B996,#REF!,2,0),IFERROR(VLOOKUP($B996,#REF!,2,0),"")))</f>
        <v/>
      </c>
      <c r="D996" s="405" t="str">
        <f>IF($B996="","",IFERROR(VLOOKUP($B996,#REF!,3,0),IFERROR(VLOOKUP($B996,#REF!,3,0),"")))</f>
        <v/>
      </c>
      <c r="E996" s="406"/>
      <c r="F996" s="407" t="str">
        <f>IF($B996="","",IFERROR(VLOOKUP($B996,#REF!,4,0),IFERROR(VLOOKUP($B996,#REF!,6,0),"")))</f>
        <v/>
      </c>
      <c r="G996" s="407" t="str">
        <f>IF($B996="","",IFERROR(VLOOKUP($B996,#REF!,5,0),IFERROR(VLOOKUP($B996,#REF!,7,0),"")))</f>
        <v/>
      </c>
      <c r="H996" s="407" t="str">
        <f t="shared" si="235"/>
        <v/>
      </c>
      <c r="I996" s="407" t="str">
        <f t="shared" si="237"/>
        <v/>
      </c>
      <c r="J996" s="407" t="str">
        <f t="shared" si="238"/>
        <v/>
      </c>
      <c r="K996" s="407" t="str">
        <f t="shared" si="233"/>
        <v/>
      </c>
      <c r="L996" s="407"/>
      <c r="N996" s="366"/>
      <c r="O996" s="367" t="str">
        <f t="shared" si="239"/>
        <v/>
      </c>
      <c r="P996" s="366"/>
      <c r="Q996" s="395" t="str">
        <f t="shared" si="240"/>
        <v/>
      </c>
      <c r="R996" s="366"/>
      <c r="S996" s="396" t="str">
        <f t="shared" si="241"/>
        <v/>
      </c>
      <c r="T996" s="397">
        <f ca="1">SUMIF($N$8:S$9,"QUANT.",N996:S996)</f>
        <v>0</v>
      </c>
      <c r="U996" s="398">
        <f ca="1" t="shared" si="234"/>
        <v>0</v>
      </c>
      <c r="V996" s="399" t="str">
        <f ca="1" t="shared" si="236"/>
        <v/>
      </c>
      <c r="W996" s="400">
        <f ca="1" t="shared" si="242"/>
        <v>0</v>
      </c>
      <c r="X996" s="400" t="e">
        <f ca="1" t="shared" si="243"/>
        <v>#VALUE!</v>
      </c>
    </row>
    <row r="997" spans="1:24">
      <c r="A997" s="402"/>
      <c r="B997" s="403"/>
      <c r="C997" s="404" t="str">
        <f>IF($B997="","",IFERROR(VLOOKUP($B997,#REF!,2,0),IFERROR(VLOOKUP($B997,#REF!,2,0),"")))</f>
        <v/>
      </c>
      <c r="D997" s="405" t="str">
        <f>IF($B997="","",IFERROR(VLOOKUP($B997,#REF!,3,0),IFERROR(VLOOKUP($B997,#REF!,3,0),"")))</f>
        <v/>
      </c>
      <c r="E997" s="406"/>
      <c r="F997" s="407" t="str">
        <f>IF($B997="","",IFERROR(VLOOKUP($B997,#REF!,4,0),IFERROR(VLOOKUP($B997,#REF!,6,0),"")))</f>
        <v/>
      </c>
      <c r="G997" s="407" t="str">
        <f>IF($B997="","",IFERROR(VLOOKUP($B997,#REF!,5,0),IFERROR(VLOOKUP($B997,#REF!,7,0),"")))</f>
        <v/>
      </c>
      <c r="H997" s="407" t="str">
        <f t="shared" si="235"/>
        <v/>
      </c>
      <c r="I997" s="407" t="str">
        <f t="shared" si="237"/>
        <v/>
      </c>
      <c r="J997" s="407" t="str">
        <f t="shared" si="238"/>
        <v/>
      </c>
      <c r="K997" s="407" t="str">
        <f t="shared" si="233"/>
        <v/>
      </c>
      <c r="L997" s="407"/>
      <c r="N997" s="366"/>
      <c r="O997" s="367" t="str">
        <f t="shared" si="239"/>
        <v/>
      </c>
      <c r="P997" s="366"/>
      <c r="Q997" s="395" t="str">
        <f t="shared" si="240"/>
        <v/>
      </c>
      <c r="R997" s="366"/>
      <c r="S997" s="396" t="str">
        <f t="shared" si="241"/>
        <v/>
      </c>
      <c r="T997" s="397">
        <f ca="1">SUMIF($N$8:S$9,"QUANT.",N997:S997)</f>
        <v>0</v>
      </c>
      <c r="U997" s="398">
        <f ca="1" t="shared" si="234"/>
        <v>0</v>
      </c>
      <c r="V997" s="399" t="str">
        <f ca="1" t="shared" si="236"/>
        <v/>
      </c>
      <c r="W997" s="400">
        <f ca="1" t="shared" si="242"/>
        <v>0</v>
      </c>
      <c r="X997" s="400" t="e">
        <f ca="1" t="shared" si="243"/>
        <v>#VALUE!</v>
      </c>
    </row>
    <row r="998" spans="1:24">
      <c r="A998" s="402"/>
      <c r="B998" s="403"/>
      <c r="C998" s="404" t="str">
        <f>IF($B998="","",IFERROR(VLOOKUP($B998,#REF!,2,0),IFERROR(VLOOKUP($B998,#REF!,2,0),"")))</f>
        <v/>
      </c>
      <c r="D998" s="405" t="str">
        <f>IF($B998="","",IFERROR(VLOOKUP($B998,#REF!,3,0),IFERROR(VLOOKUP($B998,#REF!,3,0),"")))</f>
        <v/>
      </c>
      <c r="E998" s="406"/>
      <c r="F998" s="407" t="str">
        <f>IF($B998="","",IFERROR(VLOOKUP($B998,#REF!,4,0),IFERROR(VLOOKUP($B998,#REF!,6,0),"")))</f>
        <v/>
      </c>
      <c r="G998" s="407" t="str">
        <f>IF($B998="","",IFERROR(VLOOKUP($B998,#REF!,5,0),IFERROR(VLOOKUP($B998,#REF!,7,0),"")))</f>
        <v/>
      </c>
      <c r="H998" s="407" t="str">
        <f t="shared" si="235"/>
        <v/>
      </c>
      <c r="I998" s="407" t="str">
        <f t="shared" si="237"/>
        <v/>
      </c>
      <c r="J998" s="407" t="str">
        <f t="shared" si="238"/>
        <v/>
      </c>
      <c r="K998" s="407" t="str">
        <f t="shared" si="233"/>
        <v/>
      </c>
      <c r="L998" s="407"/>
      <c r="N998" s="366"/>
      <c r="O998" s="367" t="str">
        <f t="shared" si="239"/>
        <v/>
      </c>
      <c r="P998" s="366"/>
      <c r="Q998" s="395" t="str">
        <f t="shared" si="240"/>
        <v/>
      </c>
      <c r="R998" s="366"/>
      <c r="S998" s="396" t="str">
        <f t="shared" si="241"/>
        <v/>
      </c>
      <c r="T998" s="397">
        <f ca="1">SUMIF($N$8:S$9,"QUANT.",N998:S998)</f>
        <v>0</v>
      </c>
      <c r="U998" s="398">
        <f ca="1" t="shared" si="234"/>
        <v>0</v>
      </c>
      <c r="V998" s="399" t="str">
        <f ca="1" t="shared" si="236"/>
        <v/>
      </c>
      <c r="W998" s="400">
        <f ca="1" t="shared" si="242"/>
        <v>0</v>
      </c>
      <c r="X998" s="400" t="e">
        <f ca="1" t="shared" si="243"/>
        <v>#VALUE!</v>
      </c>
    </row>
    <row r="999" spans="1:24">
      <c r="A999" s="402"/>
      <c r="B999" s="403"/>
      <c r="C999" s="404" t="str">
        <f>IF($B999="","",IFERROR(VLOOKUP($B999,#REF!,2,0),IFERROR(VLOOKUP($B999,#REF!,2,0),"")))</f>
        <v/>
      </c>
      <c r="D999" s="405" t="str">
        <f>IF($B999="","",IFERROR(VLOOKUP($B999,#REF!,3,0),IFERROR(VLOOKUP($B999,#REF!,3,0),"")))</f>
        <v/>
      </c>
      <c r="E999" s="406"/>
      <c r="F999" s="407" t="str">
        <f>IF($B999="","",IFERROR(VLOOKUP($B999,#REF!,4,0),IFERROR(VLOOKUP($B999,#REF!,6,0),"")))</f>
        <v/>
      </c>
      <c r="G999" s="407" t="str">
        <f>IF($B999="","",IFERROR(VLOOKUP($B999,#REF!,5,0),IFERROR(VLOOKUP($B999,#REF!,7,0),"")))</f>
        <v/>
      </c>
      <c r="H999" s="407" t="str">
        <f t="shared" si="235"/>
        <v/>
      </c>
      <c r="I999" s="407" t="str">
        <f t="shared" si="237"/>
        <v/>
      </c>
      <c r="J999" s="407" t="str">
        <f t="shared" si="238"/>
        <v/>
      </c>
      <c r="K999" s="407" t="str">
        <f t="shared" si="233"/>
        <v/>
      </c>
      <c r="L999" s="407"/>
      <c r="N999" s="366"/>
      <c r="O999" s="367" t="str">
        <f t="shared" si="239"/>
        <v/>
      </c>
      <c r="P999" s="366"/>
      <c r="Q999" s="395" t="str">
        <f t="shared" si="240"/>
        <v/>
      </c>
      <c r="R999" s="366"/>
      <c r="S999" s="396" t="str">
        <f t="shared" si="241"/>
        <v/>
      </c>
      <c r="T999" s="397">
        <f ca="1">SUMIF($N$8:S$9,"QUANT.",N999:S999)</f>
        <v>0</v>
      </c>
      <c r="U999" s="398">
        <f ca="1" t="shared" si="234"/>
        <v>0</v>
      </c>
      <c r="V999" s="399" t="str">
        <f ca="1" t="shared" si="236"/>
        <v/>
      </c>
      <c r="W999" s="400">
        <f ca="1" t="shared" si="242"/>
        <v>0</v>
      </c>
      <c r="X999" s="400" t="e">
        <f ca="1" t="shared" si="243"/>
        <v>#VALUE!</v>
      </c>
    </row>
    <row r="1000" spans="1:24">
      <c r="A1000" s="402"/>
      <c r="B1000" s="403"/>
      <c r="C1000" s="404" t="str">
        <f>IF($B1000="","",IFERROR(VLOOKUP($B1000,#REF!,2,0),IFERROR(VLOOKUP($B1000,#REF!,2,0),"")))</f>
        <v/>
      </c>
      <c r="D1000" s="405" t="str">
        <f>IF($B1000="","",IFERROR(VLOOKUP($B1000,#REF!,3,0),IFERROR(VLOOKUP($B1000,#REF!,3,0),"")))</f>
        <v/>
      </c>
      <c r="E1000" s="406"/>
      <c r="F1000" s="407" t="str">
        <f>IF($B1000="","",IFERROR(VLOOKUP($B1000,#REF!,4,0),IFERROR(VLOOKUP($B1000,#REF!,6,0),"")))</f>
        <v/>
      </c>
      <c r="G1000" s="407" t="str">
        <f>IF($B1000="","",IFERROR(VLOOKUP($B1000,#REF!,5,0),IFERROR(VLOOKUP($B1000,#REF!,7,0),"")))</f>
        <v/>
      </c>
      <c r="H1000" s="407" t="str">
        <f t="shared" si="235"/>
        <v/>
      </c>
      <c r="I1000" s="407" t="str">
        <f t="shared" si="237"/>
        <v/>
      </c>
      <c r="J1000" s="407" t="str">
        <f t="shared" si="238"/>
        <v/>
      </c>
      <c r="K1000" s="407" t="str">
        <f t="shared" si="233"/>
        <v/>
      </c>
      <c r="L1000" s="407"/>
      <c r="N1000" s="366"/>
      <c r="O1000" s="367" t="str">
        <f t="shared" si="239"/>
        <v/>
      </c>
      <c r="P1000" s="366"/>
      <c r="Q1000" s="395" t="str">
        <f t="shared" si="240"/>
        <v/>
      </c>
      <c r="R1000" s="366"/>
      <c r="S1000" s="396" t="str">
        <f t="shared" si="241"/>
        <v/>
      </c>
      <c r="T1000" s="397">
        <f ca="1">SUMIF($N$8:S$9,"QUANT.",N1000:S1000)</f>
        <v>0</v>
      </c>
      <c r="U1000" s="398">
        <f ca="1" t="shared" si="234"/>
        <v>0</v>
      </c>
      <c r="V1000" s="399" t="str">
        <f ca="1" t="shared" si="236"/>
        <v/>
      </c>
      <c r="W1000" s="400">
        <f ca="1" t="shared" si="242"/>
        <v>0</v>
      </c>
      <c r="X1000" s="400" t="e">
        <f ca="1" t="shared" si="243"/>
        <v>#VALUE!</v>
      </c>
    </row>
    <row r="1001" spans="1:24">
      <c r="A1001" s="402"/>
      <c r="B1001" s="403"/>
      <c r="C1001" s="404" t="str">
        <f>IF($B1001="","",IFERROR(VLOOKUP($B1001,#REF!,2,0),IFERROR(VLOOKUP($B1001,#REF!,2,0),"")))</f>
        <v/>
      </c>
      <c r="D1001" s="405" t="str">
        <f>IF($B1001="","",IFERROR(VLOOKUP($B1001,#REF!,3,0),IFERROR(VLOOKUP($B1001,#REF!,3,0),"")))</f>
        <v/>
      </c>
      <c r="E1001" s="406"/>
      <c r="F1001" s="407" t="str">
        <f>IF($B1001="","",IFERROR(VLOOKUP($B1001,#REF!,4,0),IFERROR(VLOOKUP($B1001,#REF!,6,0),"")))</f>
        <v/>
      </c>
      <c r="G1001" s="407" t="str">
        <f>IF($B1001="","",IFERROR(VLOOKUP($B1001,#REF!,5,0),IFERROR(VLOOKUP($B1001,#REF!,7,0),"")))</f>
        <v/>
      </c>
      <c r="H1001" s="407" t="str">
        <f t="shared" si="235"/>
        <v/>
      </c>
      <c r="I1001" s="407" t="str">
        <f t="shared" si="237"/>
        <v/>
      </c>
      <c r="J1001" s="407" t="str">
        <f t="shared" si="238"/>
        <v/>
      </c>
      <c r="K1001" s="407" t="str">
        <f t="shared" si="233"/>
        <v/>
      </c>
      <c r="L1001" s="407"/>
      <c r="N1001" s="366"/>
      <c r="O1001" s="367" t="str">
        <f t="shared" si="239"/>
        <v/>
      </c>
      <c r="P1001" s="366"/>
      <c r="Q1001" s="395" t="str">
        <f t="shared" si="240"/>
        <v/>
      </c>
      <c r="R1001" s="366"/>
      <c r="S1001" s="396" t="str">
        <f t="shared" si="241"/>
        <v/>
      </c>
      <c r="T1001" s="397">
        <f ca="1">SUMIF($N$8:S$9,"QUANT.",N1001:S1001)</f>
        <v>0</v>
      </c>
      <c r="U1001" s="398">
        <f ca="1" t="shared" si="234"/>
        <v>0</v>
      </c>
      <c r="V1001" s="399" t="str">
        <f ca="1" t="shared" si="236"/>
        <v/>
      </c>
      <c r="W1001" s="400">
        <f ca="1" t="shared" si="242"/>
        <v>0</v>
      </c>
      <c r="X1001" s="400" t="e">
        <f ca="1" t="shared" si="243"/>
        <v>#VALUE!</v>
      </c>
    </row>
    <row r="1002" spans="1:24">
      <c r="A1002" s="402"/>
      <c r="B1002" s="403"/>
      <c r="C1002" s="404" t="str">
        <f>IF($B1002="","",IFERROR(VLOOKUP($B1002,#REF!,2,0),IFERROR(VLOOKUP($B1002,#REF!,2,0),"")))</f>
        <v/>
      </c>
      <c r="D1002" s="405" t="str">
        <f>IF($B1002="","",IFERROR(VLOOKUP($B1002,#REF!,3,0),IFERROR(VLOOKUP($B1002,#REF!,3,0),"")))</f>
        <v/>
      </c>
      <c r="E1002" s="406"/>
      <c r="F1002" s="407" t="str">
        <f>IF($B1002="","",IFERROR(VLOOKUP($B1002,#REF!,4,0),IFERROR(VLOOKUP($B1002,#REF!,6,0),"")))</f>
        <v/>
      </c>
      <c r="G1002" s="407" t="str">
        <f>IF($B1002="","",IFERROR(VLOOKUP($B1002,#REF!,5,0),IFERROR(VLOOKUP($B1002,#REF!,7,0),"")))</f>
        <v/>
      </c>
      <c r="H1002" s="407" t="str">
        <f t="shared" si="235"/>
        <v/>
      </c>
      <c r="I1002" s="407" t="str">
        <f t="shared" si="237"/>
        <v/>
      </c>
      <c r="J1002" s="407" t="str">
        <f t="shared" si="238"/>
        <v/>
      </c>
      <c r="K1002" s="407" t="str">
        <f t="shared" si="233"/>
        <v/>
      </c>
      <c r="L1002" s="407"/>
      <c r="N1002" s="366"/>
      <c r="O1002" s="367" t="str">
        <f t="shared" si="239"/>
        <v/>
      </c>
      <c r="P1002" s="366"/>
      <c r="Q1002" s="395" t="str">
        <f t="shared" si="240"/>
        <v/>
      </c>
      <c r="R1002" s="366"/>
      <c r="S1002" s="396" t="str">
        <f t="shared" si="241"/>
        <v/>
      </c>
      <c r="T1002" s="397">
        <f ca="1">SUMIF($N$8:S$9,"QUANT.",N1002:S1002)</f>
        <v>0</v>
      </c>
      <c r="U1002" s="398">
        <f ca="1" t="shared" si="234"/>
        <v>0</v>
      </c>
      <c r="V1002" s="399" t="str">
        <f ca="1" t="shared" si="236"/>
        <v/>
      </c>
      <c r="W1002" s="400">
        <f ca="1" t="shared" si="242"/>
        <v>0</v>
      </c>
      <c r="X1002" s="400" t="e">
        <f ca="1" t="shared" si="243"/>
        <v>#VALUE!</v>
      </c>
    </row>
    <row r="1003" spans="1:24">
      <c r="A1003" s="402"/>
      <c r="B1003" s="403"/>
      <c r="C1003" s="404" t="str">
        <f>IF($B1003="","",IFERROR(VLOOKUP($B1003,#REF!,2,0),IFERROR(VLOOKUP($B1003,#REF!,2,0),"")))</f>
        <v/>
      </c>
      <c r="D1003" s="405" t="str">
        <f>IF($B1003="","",IFERROR(VLOOKUP($B1003,#REF!,3,0),IFERROR(VLOOKUP($B1003,#REF!,3,0),"")))</f>
        <v/>
      </c>
      <c r="E1003" s="406"/>
      <c r="F1003" s="407" t="str">
        <f>IF($B1003="","",IFERROR(VLOOKUP($B1003,#REF!,4,0),IFERROR(VLOOKUP($B1003,#REF!,6,0),"")))</f>
        <v/>
      </c>
      <c r="G1003" s="407" t="str">
        <f>IF($B1003="","",IFERROR(VLOOKUP($B1003,#REF!,5,0),IFERROR(VLOOKUP($B1003,#REF!,7,0),"")))</f>
        <v/>
      </c>
      <c r="H1003" s="407" t="str">
        <f t="shared" si="235"/>
        <v/>
      </c>
      <c r="I1003" s="407" t="str">
        <f t="shared" si="237"/>
        <v/>
      </c>
      <c r="J1003" s="407" t="str">
        <f t="shared" si="238"/>
        <v/>
      </c>
      <c r="K1003" s="407" t="str">
        <f t="shared" si="233"/>
        <v/>
      </c>
      <c r="L1003" s="407"/>
      <c r="N1003" s="366"/>
      <c r="O1003" s="367" t="str">
        <f t="shared" si="239"/>
        <v/>
      </c>
      <c r="P1003" s="366"/>
      <c r="Q1003" s="395" t="str">
        <f t="shared" si="240"/>
        <v/>
      </c>
      <c r="R1003" s="366"/>
      <c r="S1003" s="396" t="str">
        <f t="shared" si="241"/>
        <v/>
      </c>
      <c r="T1003" s="397">
        <f ca="1">SUMIF($N$8:S$9,"QUANT.",N1003:S1003)</f>
        <v>0</v>
      </c>
      <c r="U1003" s="398">
        <f ca="1" t="shared" si="234"/>
        <v>0</v>
      </c>
      <c r="V1003" s="399" t="str">
        <f ca="1" t="shared" si="236"/>
        <v/>
      </c>
      <c r="W1003" s="400">
        <f ca="1" t="shared" si="242"/>
        <v>0</v>
      </c>
      <c r="X1003" s="400" t="e">
        <f ca="1" t="shared" si="243"/>
        <v>#VALUE!</v>
      </c>
    </row>
    <row r="1004" spans="1:24">
      <c r="A1004" s="402"/>
      <c r="B1004" s="403"/>
      <c r="C1004" s="404" t="str">
        <f>IF($B1004="","",IFERROR(VLOOKUP($B1004,#REF!,2,0),IFERROR(VLOOKUP($B1004,#REF!,2,0),"")))</f>
        <v/>
      </c>
      <c r="D1004" s="405" t="str">
        <f>IF($B1004="","",IFERROR(VLOOKUP($B1004,#REF!,3,0),IFERROR(VLOOKUP($B1004,#REF!,3,0),"")))</f>
        <v/>
      </c>
      <c r="E1004" s="406"/>
      <c r="F1004" s="407" t="str">
        <f>IF($B1004="","",IFERROR(VLOOKUP($B1004,#REF!,4,0),IFERROR(VLOOKUP($B1004,#REF!,6,0),"")))</f>
        <v/>
      </c>
      <c r="G1004" s="407" t="str">
        <f>IF($B1004="","",IFERROR(VLOOKUP($B1004,#REF!,5,0),IFERROR(VLOOKUP($B1004,#REF!,7,0),"")))</f>
        <v/>
      </c>
      <c r="H1004" s="407" t="str">
        <f t="shared" si="235"/>
        <v/>
      </c>
      <c r="I1004" s="407" t="str">
        <f t="shared" si="237"/>
        <v/>
      </c>
      <c r="J1004" s="407" t="str">
        <f t="shared" si="238"/>
        <v/>
      </c>
      <c r="K1004" s="407" t="str">
        <f t="shared" si="233"/>
        <v/>
      </c>
      <c r="L1004" s="407"/>
      <c r="N1004" s="366"/>
      <c r="O1004" s="367" t="str">
        <f t="shared" si="239"/>
        <v/>
      </c>
      <c r="P1004" s="366"/>
      <c r="Q1004" s="395" t="str">
        <f t="shared" si="240"/>
        <v/>
      </c>
      <c r="R1004" s="366"/>
      <c r="S1004" s="396" t="str">
        <f t="shared" si="241"/>
        <v/>
      </c>
      <c r="T1004" s="397">
        <f ca="1">SUMIF($N$8:S$9,"QUANT.",N1004:S1004)</f>
        <v>0</v>
      </c>
      <c r="U1004" s="398">
        <f ca="1" t="shared" si="234"/>
        <v>0</v>
      </c>
      <c r="V1004" s="399" t="str">
        <f ca="1" t="shared" si="236"/>
        <v/>
      </c>
      <c r="W1004" s="400">
        <f ca="1" t="shared" si="242"/>
        <v>0</v>
      </c>
      <c r="X1004" s="400" t="e">
        <f ca="1" t="shared" si="243"/>
        <v>#VALUE!</v>
      </c>
    </row>
    <row r="1005" spans="1:24">
      <c r="A1005" s="402"/>
      <c r="B1005" s="403"/>
      <c r="C1005" s="404" t="str">
        <f>IF($B1005="","",IFERROR(VLOOKUP($B1005,#REF!,2,0),IFERROR(VLOOKUP($B1005,#REF!,2,0),"")))</f>
        <v/>
      </c>
      <c r="D1005" s="405" t="str">
        <f>IF($B1005="","",IFERROR(VLOOKUP($B1005,#REF!,3,0),IFERROR(VLOOKUP($B1005,#REF!,3,0),"")))</f>
        <v/>
      </c>
      <c r="E1005" s="406"/>
      <c r="F1005" s="407" t="str">
        <f>IF($B1005="","",IFERROR(VLOOKUP($B1005,#REF!,4,0),IFERROR(VLOOKUP($B1005,#REF!,6,0),"")))</f>
        <v/>
      </c>
      <c r="G1005" s="407" t="str">
        <f>IF($B1005="","",IFERROR(VLOOKUP($B1005,#REF!,5,0),IFERROR(VLOOKUP($B1005,#REF!,7,0),"")))</f>
        <v/>
      </c>
      <c r="H1005" s="407" t="str">
        <f t="shared" si="235"/>
        <v/>
      </c>
      <c r="I1005" s="407" t="str">
        <f t="shared" si="237"/>
        <v/>
      </c>
      <c r="J1005" s="407" t="str">
        <f t="shared" si="238"/>
        <v/>
      </c>
      <c r="K1005" s="407" t="str">
        <f t="shared" si="233"/>
        <v/>
      </c>
      <c r="L1005" s="407"/>
      <c r="N1005" s="366"/>
      <c r="O1005" s="367" t="str">
        <f t="shared" si="239"/>
        <v/>
      </c>
      <c r="P1005" s="366"/>
      <c r="Q1005" s="395" t="str">
        <f t="shared" si="240"/>
        <v/>
      </c>
      <c r="R1005" s="366"/>
      <c r="S1005" s="396" t="str">
        <f t="shared" si="241"/>
        <v/>
      </c>
      <c r="T1005" s="397">
        <f ca="1">SUMIF($N$8:S$9,"QUANT.",N1005:S1005)</f>
        <v>0</v>
      </c>
      <c r="U1005" s="398">
        <f ca="1" t="shared" si="234"/>
        <v>0</v>
      </c>
      <c r="V1005" s="399" t="str">
        <f ca="1" t="shared" si="236"/>
        <v/>
      </c>
      <c r="W1005" s="400">
        <f ca="1" t="shared" si="242"/>
        <v>0</v>
      </c>
      <c r="X1005" s="400" t="e">
        <f ca="1" t="shared" si="243"/>
        <v>#VALUE!</v>
      </c>
    </row>
    <row r="1006" spans="1:24">
      <c r="A1006" s="402"/>
      <c r="B1006" s="403"/>
      <c r="C1006" s="404" t="str">
        <f>IF($B1006="","",IFERROR(VLOOKUP($B1006,#REF!,2,0),IFERROR(VLOOKUP($B1006,#REF!,2,0),"")))</f>
        <v/>
      </c>
      <c r="D1006" s="405" t="str">
        <f>IF($B1006="","",IFERROR(VLOOKUP($B1006,#REF!,3,0),IFERROR(VLOOKUP($B1006,#REF!,3,0),"")))</f>
        <v/>
      </c>
      <c r="E1006" s="406"/>
      <c r="F1006" s="407" t="str">
        <f>IF($B1006="","",IFERROR(VLOOKUP($B1006,#REF!,4,0),IFERROR(VLOOKUP($B1006,#REF!,6,0),"")))</f>
        <v/>
      </c>
      <c r="G1006" s="407" t="str">
        <f>IF($B1006="","",IFERROR(VLOOKUP($B1006,#REF!,5,0),IFERROR(VLOOKUP($B1006,#REF!,7,0),"")))</f>
        <v/>
      </c>
      <c r="H1006" s="407" t="str">
        <f t="shared" si="235"/>
        <v/>
      </c>
      <c r="I1006" s="407" t="str">
        <f t="shared" si="237"/>
        <v/>
      </c>
      <c r="J1006" s="407" t="str">
        <f t="shared" si="238"/>
        <v/>
      </c>
      <c r="K1006" s="407" t="str">
        <f t="shared" si="233"/>
        <v/>
      </c>
      <c r="L1006" s="407"/>
      <c r="N1006" s="366"/>
      <c r="O1006" s="367" t="str">
        <f t="shared" si="239"/>
        <v/>
      </c>
      <c r="P1006" s="366"/>
      <c r="Q1006" s="395" t="str">
        <f t="shared" si="240"/>
        <v/>
      </c>
      <c r="R1006" s="366"/>
      <c r="S1006" s="396" t="str">
        <f t="shared" si="241"/>
        <v/>
      </c>
      <c r="T1006" s="397">
        <f ca="1">SUMIF($N$8:S$9,"QUANT.",N1006:S1006)</f>
        <v>0</v>
      </c>
      <c r="U1006" s="398">
        <f ca="1" t="shared" si="234"/>
        <v>0</v>
      </c>
      <c r="V1006" s="399" t="str">
        <f ca="1" t="shared" si="236"/>
        <v/>
      </c>
      <c r="W1006" s="400">
        <f ca="1" t="shared" si="242"/>
        <v>0</v>
      </c>
      <c r="X1006" s="400" t="e">
        <f ca="1" t="shared" si="243"/>
        <v>#VALUE!</v>
      </c>
    </row>
    <row r="1007" spans="1:24">
      <c r="A1007" s="402"/>
      <c r="B1007" s="403"/>
      <c r="C1007" s="404" t="str">
        <f>IF($B1007="","",IFERROR(VLOOKUP($B1007,#REF!,2,0),IFERROR(VLOOKUP($B1007,#REF!,2,0),"")))</f>
        <v/>
      </c>
      <c r="D1007" s="405" t="str">
        <f>IF($B1007="","",IFERROR(VLOOKUP($B1007,#REF!,3,0),IFERROR(VLOOKUP($B1007,#REF!,3,0),"")))</f>
        <v/>
      </c>
      <c r="E1007" s="406"/>
      <c r="F1007" s="407" t="str">
        <f>IF($B1007="","",IFERROR(VLOOKUP($B1007,#REF!,4,0),IFERROR(VLOOKUP($B1007,#REF!,6,0),"")))</f>
        <v/>
      </c>
      <c r="G1007" s="407" t="str">
        <f>IF($B1007="","",IFERROR(VLOOKUP($B1007,#REF!,5,0),IFERROR(VLOOKUP($B1007,#REF!,7,0),"")))</f>
        <v/>
      </c>
      <c r="H1007" s="407" t="str">
        <f t="shared" si="235"/>
        <v/>
      </c>
      <c r="I1007" s="407" t="str">
        <f t="shared" si="237"/>
        <v/>
      </c>
      <c r="J1007" s="407" t="str">
        <f t="shared" si="238"/>
        <v/>
      </c>
      <c r="K1007" s="407" t="str">
        <f t="shared" si="233"/>
        <v/>
      </c>
      <c r="L1007" s="407"/>
      <c r="N1007" s="366"/>
      <c r="O1007" s="367" t="str">
        <f t="shared" si="239"/>
        <v/>
      </c>
      <c r="P1007" s="366"/>
      <c r="Q1007" s="395" t="str">
        <f t="shared" si="240"/>
        <v/>
      </c>
      <c r="R1007" s="366"/>
      <c r="S1007" s="396" t="str">
        <f t="shared" si="241"/>
        <v/>
      </c>
      <c r="T1007" s="397">
        <f ca="1">SUMIF($N$8:S$9,"QUANT.",N1007:S1007)</f>
        <v>0</v>
      </c>
      <c r="U1007" s="398">
        <f ca="1" t="shared" si="234"/>
        <v>0</v>
      </c>
      <c r="V1007" s="399" t="str">
        <f ca="1" t="shared" si="236"/>
        <v/>
      </c>
      <c r="W1007" s="400">
        <f ca="1" t="shared" si="242"/>
        <v>0</v>
      </c>
      <c r="X1007" s="400" t="e">
        <f ca="1" t="shared" si="243"/>
        <v>#VALUE!</v>
      </c>
    </row>
    <row r="1008" spans="1:24">
      <c r="A1008" s="402"/>
      <c r="B1008" s="403"/>
      <c r="C1008" s="404" t="str">
        <f>IF($B1008="","",IFERROR(VLOOKUP($B1008,#REF!,2,0),IFERROR(VLOOKUP($B1008,#REF!,2,0),"")))</f>
        <v/>
      </c>
      <c r="D1008" s="405" t="str">
        <f>IF($B1008="","",IFERROR(VLOOKUP($B1008,#REF!,3,0),IFERROR(VLOOKUP($B1008,#REF!,3,0),"")))</f>
        <v/>
      </c>
      <c r="E1008" s="406"/>
      <c r="F1008" s="407" t="str">
        <f>IF($B1008="","",IFERROR(VLOOKUP($B1008,#REF!,4,0),IFERROR(VLOOKUP($B1008,#REF!,6,0),"")))</f>
        <v/>
      </c>
      <c r="G1008" s="407" t="str">
        <f>IF($B1008="","",IFERROR(VLOOKUP($B1008,#REF!,5,0),IFERROR(VLOOKUP($B1008,#REF!,7,0),"")))</f>
        <v/>
      </c>
      <c r="H1008" s="407" t="str">
        <f t="shared" si="235"/>
        <v/>
      </c>
      <c r="I1008" s="407" t="str">
        <f t="shared" si="237"/>
        <v/>
      </c>
      <c r="J1008" s="407" t="str">
        <f t="shared" si="238"/>
        <v/>
      </c>
      <c r="K1008" s="407" t="str">
        <f t="shared" si="233"/>
        <v/>
      </c>
      <c r="L1008" s="407"/>
      <c r="N1008" s="366"/>
      <c r="O1008" s="367" t="str">
        <f t="shared" si="239"/>
        <v/>
      </c>
      <c r="P1008" s="366"/>
      <c r="Q1008" s="395" t="str">
        <f t="shared" si="240"/>
        <v/>
      </c>
      <c r="R1008" s="366"/>
      <c r="S1008" s="396" t="str">
        <f t="shared" si="241"/>
        <v/>
      </c>
      <c r="T1008" s="397">
        <f ca="1">SUMIF($N$8:S$9,"QUANT.",N1008:S1008)</f>
        <v>0</v>
      </c>
      <c r="U1008" s="398">
        <f ca="1" t="shared" si="234"/>
        <v>0</v>
      </c>
      <c r="V1008" s="399" t="str">
        <f ca="1" t="shared" si="236"/>
        <v/>
      </c>
      <c r="W1008" s="400">
        <f ca="1" t="shared" si="242"/>
        <v>0</v>
      </c>
      <c r="X1008" s="400" t="e">
        <f ca="1" t="shared" si="243"/>
        <v>#VALUE!</v>
      </c>
    </row>
    <row r="1009" spans="1:24">
      <c r="A1009" s="402"/>
      <c r="B1009" s="403"/>
      <c r="C1009" s="404" t="str">
        <f>IF($B1009="","",IFERROR(VLOOKUP($B1009,#REF!,2,0),IFERROR(VLOOKUP($B1009,#REF!,2,0),"")))</f>
        <v/>
      </c>
      <c r="D1009" s="405" t="str">
        <f>IF($B1009="","",IFERROR(VLOOKUP($B1009,#REF!,3,0),IFERROR(VLOOKUP($B1009,#REF!,3,0),"")))</f>
        <v/>
      </c>
      <c r="E1009" s="406"/>
      <c r="F1009" s="407" t="str">
        <f>IF($B1009="","",IFERROR(VLOOKUP($B1009,#REF!,4,0),IFERROR(VLOOKUP($B1009,#REF!,6,0),"")))</f>
        <v/>
      </c>
      <c r="G1009" s="407" t="str">
        <f>IF($B1009="","",IFERROR(VLOOKUP($B1009,#REF!,5,0),IFERROR(VLOOKUP($B1009,#REF!,7,0),"")))</f>
        <v/>
      </c>
      <c r="H1009" s="407" t="str">
        <f t="shared" si="235"/>
        <v/>
      </c>
      <c r="I1009" s="407" t="str">
        <f t="shared" si="237"/>
        <v/>
      </c>
      <c r="J1009" s="407" t="str">
        <f t="shared" si="238"/>
        <v/>
      </c>
      <c r="K1009" s="407" t="str">
        <f t="shared" si="233"/>
        <v/>
      </c>
      <c r="L1009" s="407"/>
      <c r="N1009" s="366"/>
      <c r="O1009" s="367" t="str">
        <f t="shared" si="239"/>
        <v/>
      </c>
      <c r="P1009" s="366"/>
      <c r="Q1009" s="395" t="str">
        <f t="shared" si="240"/>
        <v/>
      </c>
      <c r="R1009" s="366"/>
      <c r="S1009" s="396" t="str">
        <f t="shared" si="241"/>
        <v/>
      </c>
      <c r="T1009" s="397">
        <f ca="1">SUMIF($N$8:S$9,"QUANT.",N1009:S1009)</f>
        <v>0</v>
      </c>
      <c r="U1009" s="398">
        <f ca="1" t="shared" si="234"/>
        <v>0</v>
      </c>
      <c r="V1009" s="399" t="str">
        <f ca="1" t="shared" si="236"/>
        <v/>
      </c>
      <c r="W1009" s="400">
        <f ca="1" t="shared" si="242"/>
        <v>0</v>
      </c>
      <c r="X1009" s="400" t="e">
        <f ca="1" t="shared" si="243"/>
        <v>#VALUE!</v>
      </c>
    </row>
    <row r="1010" spans="1:24">
      <c r="A1010" s="402"/>
      <c r="B1010" s="403"/>
      <c r="C1010" s="404" t="str">
        <f>IF($B1010="","",IFERROR(VLOOKUP($B1010,#REF!,2,0),IFERROR(VLOOKUP($B1010,#REF!,2,0),"")))</f>
        <v/>
      </c>
      <c r="D1010" s="405" t="str">
        <f>IF($B1010="","",IFERROR(VLOOKUP($B1010,#REF!,3,0),IFERROR(VLOOKUP($B1010,#REF!,3,0),"")))</f>
        <v/>
      </c>
      <c r="E1010" s="406"/>
      <c r="F1010" s="407" t="str">
        <f>IF($B1010="","",IFERROR(VLOOKUP($B1010,#REF!,4,0),IFERROR(VLOOKUP($B1010,#REF!,6,0),"")))</f>
        <v/>
      </c>
      <c r="G1010" s="407" t="str">
        <f>IF($B1010="","",IFERROR(VLOOKUP($B1010,#REF!,5,0),IFERROR(VLOOKUP($B1010,#REF!,7,0),"")))</f>
        <v/>
      </c>
      <c r="H1010" s="407" t="str">
        <f t="shared" si="235"/>
        <v/>
      </c>
      <c r="I1010" s="407" t="str">
        <f t="shared" si="237"/>
        <v/>
      </c>
      <c r="J1010" s="407" t="str">
        <f t="shared" si="238"/>
        <v/>
      </c>
      <c r="K1010" s="407" t="str">
        <f t="shared" si="233"/>
        <v/>
      </c>
      <c r="L1010" s="407"/>
      <c r="N1010" s="366"/>
      <c r="O1010" s="367" t="str">
        <f t="shared" si="239"/>
        <v/>
      </c>
      <c r="P1010" s="366"/>
      <c r="Q1010" s="395" t="str">
        <f t="shared" si="240"/>
        <v/>
      </c>
      <c r="R1010" s="366"/>
      <c r="S1010" s="396" t="str">
        <f t="shared" si="241"/>
        <v/>
      </c>
      <c r="T1010" s="397">
        <f ca="1">SUMIF($N$8:S$9,"QUANT.",N1010:S1010)</f>
        <v>0</v>
      </c>
      <c r="U1010" s="398">
        <f ca="1" t="shared" si="234"/>
        <v>0</v>
      </c>
      <c r="V1010" s="399" t="str">
        <f ca="1" t="shared" si="236"/>
        <v/>
      </c>
      <c r="W1010" s="400">
        <f ca="1" t="shared" si="242"/>
        <v>0</v>
      </c>
      <c r="X1010" s="400" t="e">
        <f ca="1" t="shared" si="243"/>
        <v>#VALUE!</v>
      </c>
    </row>
    <row r="1011" spans="1:24">
      <c r="A1011" s="402"/>
      <c r="B1011" s="403"/>
      <c r="C1011" s="404" t="str">
        <f>IF($B1011="","",IFERROR(VLOOKUP($B1011,#REF!,2,0),IFERROR(VLOOKUP($B1011,#REF!,2,0),"")))</f>
        <v/>
      </c>
      <c r="D1011" s="405" t="str">
        <f>IF($B1011="","",IFERROR(VLOOKUP($B1011,#REF!,3,0),IFERROR(VLOOKUP($B1011,#REF!,3,0),"")))</f>
        <v/>
      </c>
      <c r="E1011" s="406"/>
      <c r="F1011" s="407" t="str">
        <f>IF($B1011="","",IFERROR(VLOOKUP($B1011,#REF!,4,0),IFERROR(VLOOKUP($B1011,#REF!,6,0),"")))</f>
        <v/>
      </c>
      <c r="G1011" s="407" t="str">
        <f>IF($B1011="","",IFERROR(VLOOKUP($B1011,#REF!,5,0),IFERROR(VLOOKUP($B1011,#REF!,7,0),"")))</f>
        <v/>
      </c>
      <c r="H1011" s="407" t="str">
        <f t="shared" si="235"/>
        <v/>
      </c>
      <c r="I1011" s="407" t="str">
        <f t="shared" si="237"/>
        <v/>
      </c>
      <c r="J1011" s="407" t="str">
        <f t="shared" si="238"/>
        <v/>
      </c>
      <c r="K1011" s="407" t="str">
        <f t="shared" si="233"/>
        <v/>
      </c>
      <c r="L1011" s="407"/>
      <c r="N1011" s="366"/>
      <c r="O1011" s="367" t="str">
        <f t="shared" si="239"/>
        <v/>
      </c>
      <c r="P1011" s="366"/>
      <c r="Q1011" s="395" t="str">
        <f t="shared" si="240"/>
        <v/>
      </c>
      <c r="R1011" s="366"/>
      <c r="S1011" s="396" t="str">
        <f t="shared" si="241"/>
        <v/>
      </c>
      <c r="T1011" s="397">
        <f ca="1">SUMIF($N$8:S$9,"QUANT.",N1011:S1011)</f>
        <v>0</v>
      </c>
      <c r="U1011" s="398">
        <f ca="1" t="shared" si="234"/>
        <v>0</v>
      </c>
      <c r="V1011" s="399" t="str">
        <f ca="1" t="shared" si="236"/>
        <v/>
      </c>
      <c r="W1011" s="400">
        <f ca="1" t="shared" si="242"/>
        <v>0</v>
      </c>
      <c r="X1011" s="400" t="e">
        <f ca="1" t="shared" si="243"/>
        <v>#VALUE!</v>
      </c>
    </row>
    <row r="1012" spans="1:24">
      <c r="A1012" s="402"/>
      <c r="B1012" s="403"/>
      <c r="C1012" s="404" t="str">
        <f>IF($B1012="","",IFERROR(VLOOKUP($B1012,#REF!,2,0),IFERROR(VLOOKUP($B1012,#REF!,2,0),"")))</f>
        <v/>
      </c>
      <c r="D1012" s="405" t="str">
        <f>IF($B1012="","",IFERROR(VLOOKUP($B1012,#REF!,3,0),IFERROR(VLOOKUP($B1012,#REF!,3,0),"")))</f>
        <v/>
      </c>
      <c r="E1012" s="406"/>
      <c r="F1012" s="407" t="str">
        <f>IF($B1012="","",IFERROR(VLOOKUP($B1012,#REF!,4,0),IFERROR(VLOOKUP($B1012,#REF!,6,0),"")))</f>
        <v/>
      </c>
      <c r="G1012" s="407" t="str">
        <f>IF($B1012="","",IFERROR(VLOOKUP($B1012,#REF!,5,0),IFERROR(VLOOKUP($B1012,#REF!,7,0),"")))</f>
        <v/>
      </c>
      <c r="H1012" s="407" t="str">
        <f t="shared" si="235"/>
        <v/>
      </c>
      <c r="I1012" s="407" t="str">
        <f t="shared" si="237"/>
        <v/>
      </c>
      <c r="J1012" s="407" t="str">
        <f t="shared" si="238"/>
        <v/>
      </c>
      <c r="K1012" s="407" t="str">
        <f t="shared" si="233"/>
        <v/>
      </c>
      <c r="L1012" s="407"/>
      <c r="N1012" s="366"/>
      <c r="O1012" s="367" t="str">
        <f t="shared" si="239"/>
        <v/>
      </c>
      <c r="P1012" s="366"/>
      <c r="Q1012" s="395" t="str">
        <f t="shared" si="240"/>
        <v/>
      </c>
      <c r="R1012" s="366"/>
      <c r="S1012" s="396" t="str">
        <f t="shared" si="241"/>
        <v/>
      </c>
      <c r="T1012" s="397">
        <f ca="1">SUMIF($N$8:S$9,"QUANT.",N1012:S1012)</f>
        <v>0</v>
      </c>
      <c r="U1012" s="398">
        <f ca="1" t="shared" si="234"/>
        <v>0</v>
      </c>
      <c r="V1012" s="399" t="str">
        <f ca="1" t="shared" si="236"/>
        <v/>
      </c>
      <c r="W1012" s="400">
        <f ca="1" t="shared" si="242"/>
        <v>0</v>
      </c>
      <c r="X1012" s="400" t="e">
        <f ca="1" t="shared" si="243"/>
        <v>#VALUE!</v>
      </c>
    </row>
    <row r="1013" spans="1:24">
      <c r="A1013" s="402"/>
      <c r="B1013" s="403"/>
      <c r="C1013" s="404" t="str">
        <f>IF($B1013="","",IFERROR(VLOOKUP($B1013,#REF!,2,0),IFERROR(VLOOKUP($B1013,#REF!,2,0),"")))</f>
        <v/>
      </c>
      <c r="D1013" s="405" t="str">
        <f>IF($B1013="","",IFERROR(VLOOKUP($B1013,#REF!,3,0),IFERROR(VLOOKUP($B1013,#REF!,3,0),"")))</f>
        <v/>
      </c>
      <c r="E1013" s="406"/>
      <c r="F1013" s="407" t="str">
        <f>IF($B1013="","",IFERROR(VLOOKUP($B1013,#REF!,4,0),IFERROR(VLOOKUP($B1013,#REF!,6,0),"")))</f>
        <v/>
      </c>
      <c r="G1013" s="407" t="str">
        <f>IF($B1013="","",IFERROR(VLOOKUP($B1013,#REF!,5,0),IFERROR(VLOOKUP($B1013,#REF!,7,0),"")))</f>
        <v/>
      </c>
      <c r="H1013" s="407" t="str">
        <f t="shared" si="235"/>
        <v/>
      </c>
      <c r="I1013" s="407" t="str">
        <f t="shared" si="237"/>
        <v/>
      </c>
      <c r="J1013" s="407" t="str">
        <f t="shared" si="238"/>
        <v/>
      </c>
      <c r="K1013" s="407" t="str">
        <f t="shared" si="233"/>
        <v/>
      </c>
      <c r="L1013" s="407"/>
      <c r="N1013" s="366"/>
      <c r="O1013" s="367" t="str">
        <f t="shared" si="239"/>
        <v/>
      </c>
      <c r="P1013" s="366"/>
      <c r="Q1013" s="395" t="str">
        <f t="shared" si="240"/>
        <v/>
      </c>
      <c r="R1013" s="366"/>
      <c r="S1013" s="396" t="str">
        <f t="shared" si="241"/>
        <v/>
      </c>
      <c r="T1013" s="397">
        <f ca="1">SUMIF($N$8:S$9,"QUANT.",N1013:S1013)</f>
        <v>0</v>
      </c>
      <c r="U1013" s="398">
        <f ca="1" t="shared" si="234"/>
        <v>0</v>
      </c>
      <c r="V1013" s="399" t="str">
        <f ca="1" t="shared" si="236"/>
        <v/>
      </c>
      <c r="W1013" s="400">
        <f ca="1" t="shared" si="242"/>
        <v>0</v>
      </c>
      <c r="X1013" s="400" t="e">
        <f ca="1" t="shared" si="243"/>
        <v>#VALUE!</v>
      </c>
    </row>
    <row r="1014" spans="1:24">
      <c r="A1014" s="402"/>
      <c r="B1014" s="403"/>
      <c r="C1014" s="404" t="str">
        <f>IF($B1014="","",IFERROR(VLOOKUP($B1014,#REF!,2,0),IFERROR(VLOOKUP($B1014,#REF!,2,0),"")))</f>
        <v/>
      </c>
      <c r="D1014" s="405" t="str">
        <f>IF($B1014="","",IFERROR(VLOOKUP($B1014,#REF!,3,0),IFERROR(VLOOKUP($B1014,#REF!,3,0),"")))</f>
        <v/>
      </c>
      <c r="E1014" s="406"/>
      <c r="F1014" s="407" t="str">
        <f>IF($B1014="","",IFERROR(VLOOKUP($B1014,#REF!,4,0),IFERROR(VLOOKUP($B1014,#REF!,6,0),"")))</f>
        <v/>
      </c>
      <c r="G1014" s="407" t="str">
        <f>IF($B1014="","",IFERROR(VLOOKUP($B1014,#REF!,5,0),IFERROR(VLOOKUP($B1014,#REF!,7,0),"")))</f>
        <v/>
      </c>
      <c r="H1014" s="407" t="str">
        <f t="shared" si="235"/>
        <v/>
      </c>
      <c r="I1014" s="407" t="str">
        <f t="shared" si="237"/>
        <v/>
      </c>
      <c r="J1014" s="407" t="str">
        <f t="shared" si="238"/>
        <v/>
      </c>
      <c r="K1014" s="407" t="str">
        <f t="shared" si="233"/>
        <v/>
      </c>
      <c r="L1014" s="407"/>
      <c r="N1014" s="366"/>
      <c r="O1014" s="367" t="str">
        <f t="shared" si="239"/>
        <v/>
      </c>
      <c r="P1014" s="366"/>
      <c r="Q1014" s="395" t="str">
        <f t="shared" si="240"/>
        <v/>
      </c>
      <c r="R1014" s="366"/>
      <c r="S1014" s="396" t="str">
        <f t="shared" si="241"/>
        <v/>
      </c>
      <c r="T1014" s="397">
        <f ca="1">SUMIF($N$8:S$9,"QUANT.",N1014:S1014)</f>
        <v>0</v>
      </c>
      <c r="U1014" s="398">
        <f ca="1" t="shared" si="234"/>
        <v>0</v>
      </c>
      <c r="V1014" s="399" t="str">
        <f ca="1" t="shared" si="236"/>
        <v/>
      </c>
      <c r="W1014" s="400">
        <f ca="1" t="shared" si="242"/>
        <v>0</v>
      </c>
      <c r="X1014" s="400" t="e">
        <f ca="1" t="shared" si="243"/>
        <v>#VALUE!</v>
      </c>
    </row>
    <row r="1015" spans="2:2">
      <c r="B1015" s="409"/>
    </row>
    <row r="1016" spans="2:2">
      <c r="B1016" s="409"/>
    </row>
    <row r="1017" spans="2:2">
      <c r="B1017" s="409"/>
    </row>
    <row r="1018" spans="2:2">
      <c r="B1018" s="409"/>
    </row>
    <row r="1019" spans="2:2">
      <c r="B1019" s="409"/>
    </row>
    <row r="1020" spans="2:2">
      <c r="B1020" s="409"/>
    </row>
    <row r="1021" spans="2:2">
      <c r="B1021" s="409"/>
    </row>
    <row r="1022" spans="2:2">
      <c r="B1022" s="409"/>
    </row>
    <row r="1023" spans="2:2">
      <c r="B1023" s="409"/>
    </row>
    <row r="1024" spans="2:2">
      <c r="B1024" s="409"/>
    </row>
    <row r="1025" spans="2:2">
      <c r="B1025" s="409"/>
    </row>
    <row r="1026" spans="2:2">
      <c r="B1026" s="409"/>
    </row>
    <row r="1027" spans="2:2">
      <c r="B1027" s="409"/>
    </row>
    <row r="1028" spans="2:2">
      <c r="B1028" s="409"/>
    </row>
    <row r="1029" spans="2:2">
      <c r="B1029" s="409"/>
    </row>
    <row r="1030" spans="2:2">
      <c r="B1030" s="409"/>
    </row>
    <row r="1031" spans="2:2">
      <c r="B1031" s="409"/>
    </row>
    <row r="1032" spans="2:2">
      <c r="B1032" s="409"/>
    </row>
    <row r="1033" spans="2:2">
      <c r="B1033" s="409"/>
    </row>
    <row r="1034" spans="2:2">
      <c r="B1034" s="409"/>
    </row>
    <row r="1035" spans="2:2">
      <c r="B1035" s="409"/>
    </row>
    <row r="1036" spans="2:2">
      <c r="B1036" s="409"/>
    </row>
    <row r="1037" spans="2:2">
      <c r="B1037" s="409"/>
    </row>
    <row r="1038" spans="2:2">
      <c r="B1038" s="409"/>
    </row>
    <row r="1039" spans="2:2">
      <c r="B1039" s="409"/>
    </row>
    <row r="1040" spans="2:2">
      <c r="B1040" s="409"/>
    </row>
    <row r="1041" spans="2:2">
      <c r="B1041" s="409"/>
    </row>
    <row r="1042" spans="2:2">
      <c r="B1042" s="409"/>
    </row>
    <row r="1043" spans="2:2">
      <c r="B1043" s="409"/>
    </row>
    <row r="1044" spans="2:2">
      <c r="B1044" s="409"/>
    </row>
    <row r="1045" spans="2:2">
      <c r="B1045" s="409"/>
    </row>
    <row r="1046" spans="2:2">
      <c r="B1046" s="409"/>
    </row>
    <row r="1047" spans="2:2">
      <c r="B1047" s="409"/>
    </row>
    <row r="1048" spans="2:2">
      <c r="B1048" s="409"/>
    </row>
    <row r="1049" spans="2:2">
      <c r="B1049" s="409"/>
    </row>
    <row r="1050" spans="2:2">
      <c r="B1050" s="409"/>
    </row>
    <row r="1051" spans="2:2">
      <c r="B1051" s="409"/>
    </row>
    <row r="1052" spans="2:2">
      <c r="B1052" s="409"/>
    </row>
    <row r="1053" spans="2:2">
      <c r="B1053" s="409"/>
    </row>
    <row r="1054" spans="2:2">
      <c r="B1054" s="409"/>
    </row>
    <row r="1055" spans="2:2">
      <c r="B1055" s="409"/>
    </row>
    <row r="1056" spans="2:2">
      <c r="B1056" s="409"/>
    </row>
    <row r="1057" spans="2:2">
      <c r="B1057" s="409"/>
    </row>
    <row r="1058" spans="2:2">
      <c r="B1058" s="409"/>
    </row>
    <row r="1059" spans="2:2">
      <c r="B1059" s="409"/>
    </row>
    <row r="1060" spans="2:2">
      <c r="B1060" s="409"/>
    </row>
    <row r="1061" spans="2:2">
      <c r="B1061" s="409"/>
    </row>
    <row r="1062" spans="2:2">
      <c r="B1062" s="409"/>
    </row>
    <row r="1063" spans="2:2">
      <c r="B1063" s="409"/>
    </row>
    <row r="1064" spans="2:2">
      <c r="B1064" s="409"/>
    </row>
    <row r="1065" spans="2:2">
      <c r="B1065" s="409"/>
    </row>
    <row r="1066" spans="2:2">
      <c r="B1066" s="409"/>
    </row>
    <row r="1067" spans="2:2">
      <c r="B1067" s="409"/>
    </row>
    <row r="1068" spans="2:2">
      <c r="B1068" s="409"/>
    </row>
    <row r="1069" spans="2:2">
      <c r="B1069" s="409"/>
    </row>
    <row r="1070" spans="2:2">
      <c r="B1070" s="409"/>
    </row>
    <row r="1071" spans="2:2">
      <c r="B1071" s="409"/>
    </row>
    <row r="1072" spans="2:2">
      <c r="B1072" s="409"/>
    </row>
    <row r="1073" spans="2:2">
      <c r="B1073" s="409"/>
    </row>
    <row r="1074" spans="2:2">
      <c r="B1074" s="409"/>
    </row>
    <row r="1075" spans="2:2">
      <c r="B1075" s="409"/>
    </row>
    <row r="1076" spans="2:2">
      <c r="B1076" s="409"/>
    </row>
    <row r="1077" spans="2:2">
      <c r="B1077" s="409"/>
    </row>
    <row r="1078" spans="2:2">
      <c r="B1078" s="409"/>
    </row>
    <row r="1079" spans="2:2">
      <c r="B1079" s="409"/>
    </row>
    <row r="1080" spans="2:2">
      <c r="B1080" s="409"/>
    </row>
    <row r="1081" spans="2:2">
      <c r="B1081" s="409"/>
    </row>
    <row r="1082" spans="2:2">
      <c r="B1082" s="409"/>
    </row>
    <row r="1083" spans="2:2">
      <c r="B1083" s="409"/>
    </row>
    <row r="1084" spans="2:2">
      <c r="B1084" s="409"/>
    </row>
    <row r="1085" spans="2:2">
      <c r="B1085" s="409"/>
    </row>
    <row r="1086" spans="2:2">
      <c r="B1086" s="409"/>
    </row>
    <row r="1087" spans="2:2">
      <c r="B1087" s="409"/>
    </row>
    <row r="1088" spans="2:2">
      <c r="B1088" s="409"/>
    </row>
    <row r="1089" spans="2:2">
      <c r="B1089" s="409"/>
    </row>
    <row r="1090" spans="2:2">
      <c r="B1090" s="409"/>
    </row>
    <row r="1091" spans="2:2">
      <c r="B1091" s="409"/>
    </row>
    <row r="1092" spans="2:2">
      <c r="B1092" s="409"/>
    </row>
    <row r="1093" spans="2:2">
      <c r="B1093" s="409"/>
    </row>
    <row r="1094" spans="2:2">
      <c r="B1094" s="409"/>
    </row>
    <row r="1095" spans="2:2">
      <c r="B1095" s="409"/>
    </row>
    <row r="1096" spans="2:2">
      <c r="B1096" s="409"/>
    </row>
    <row r="1097" spans="2:2">
      <c r="B1097" s="409"/>
    </row>
    <row r="1098" spans="2:2">
      <c r="B1098" s="409"/>
    </row>
    <row r="1099" spans="2:2">
      <c r="B1099" s="409"/>
    </row>
    <row r="1100" spans="2:2">
      <c r="B1100" s="409"/>
    </row>
    <row r="1101" spans="2:2">
      <c r="B1101" s="409"/>
    </row>
    <row r="1102" spans="2:2">
      <c r="B1102" s="409"/>
    </row>
    <row r="1103" spans="2:2">
      <c r="B1103" s="409"/>
    </row>
    <row r="1104" spans="2:2">
      <c r="B1104" s="409"/>
    </row>
    <row r="1105" spans="2:2">
      <c r="B1105" s="409"/>
    </row>
    <row r="1106" spans="2:2">
      <c r="B1106" s="409"/>
    </row>
    <row r="1107" spans="2:2">
      <c r="B1107" s="409"/>
    </row>
    <row r="1108" spans="2:2">
      <c r="B1108" s="409"/>
    </row>
    <row r="1109" spans="2:2">
      <c r="B1109" s="409"/>
    </row>
    <row r="1110" spans="2:2">
      <c r="B1110" s="409"/>
    </row>
    <row r="1111" spans="2:2">
      <c r="B1111" s="409"/>
    </row>
    <row r="1112" spans="2:2">
      <c r="B1112" s="409"/>
    </row>
    <row r="1113" spans="2:2">
      <c r="B1113" s="409"/>
    </row>
    <row r="1114" spans="2:2">
      <c r="B1114" s="409"/>
    </row>
    <row r="1115" spans="2:2">
      <c r="B1115" s="409"/>
    </row>
    <row r="1116" spans="2:2">
      <c r="B1116" s="409"/>
    </row>
    <row r="1117" spans="2:2">
      <c r="B1117" s="409"/>
    </row>
    <row r="1118" spans="2:2">
      <c r="B1118" s="409"/>
    </row>
    <row r="1119" spans="2:2">
      <c r="B1119" s="409"/>
    </row>
    <row r="1120" spans="2:2">
      <c r="B1120" s="409"/>
    </row>
    <row r="1121" spans="2:2">
      <c r="B1121" s="409"/>
    </row>
    <row r="1122" spans="2:2">
      <c r="B1122" s="409"/>
    </row>
    <row r="1123" spans="2:2">
      <c r="B1123" s="409"/>
    </row>
    <row r="1124" spans="2:2">
      <c r="B1124" s="409"/>
    </row>
    <row r="1125" spans="2:2">
      <c r="B1125" s="409"/>
    </row>
    <row r="1126" spans="2:2">
      <c r="B1126" s="409"/>
    </row>
    <row r="1127" spans="2:2">
      <c r="B1127" s="409"/>
    </row>
    <row r="1128" spans="2:2">
      <c r="B1128" s="409"/>
    </row>
    <row r="1129" spans="2:2">
      <c r="B1129" s="409"/>
    </row>
    <row r="1130" spans="2:2">
      <c r="B1130" s="409"/>
    </row>
    <row r="1131" spans="2:2">
      <c r="B1131" s="409"/>
    </row>
    <row r="1132" spans="2:2">
      <c r="B1132" s="409"/>
    </row>
    <row r="1133" spans="2:2">
      <c r="B1133" s="409"/>
    </row>
    <row r="1134" spans="2:2">
      <c r="B1134" s="409"/>
    </row>
    <row r="1135" spans="2:2">
      <c r="B1135" s="409"/>
    </row>
    <row r="1136" spans="2:2">
      <c r="B1136" s="409"/>
    </row>
    <row r="1137" spans="2:2">
      <c r="B1137" s="409"/>
    </row>
    <row r="1138" spans="2:2">
      <c r="B1138" s="409"/>
    </row>
    <row r="1139" spans="2:2">
      <c r="B1139" s="409"/>
    </row>
    <row r="1140" spans="2:2">
      <c r="B1140" s="409"/>
    </row>
    <row r="1141" spans="2:2">
      <c r="B1141" s="409"/>
    </row>
    <row r="1142" spans="2:2">
      <c r="B1142" s="409"/>
    </row>
  </sheetData>
  <mergeCells count="18">
    <mergeCell ref="K2:L2"/>
    <mergeCell ref="E3:H3"/>
    <mergeCell ref="K3:L3"/>
    <mergeCell ref="E4:G4"/>
    <mergeCell ref="K4:L4"/>
    <mergeCell ref="T4:U4"/>
    <mergeCell ref="D5:E5"/>
    <mergeCell ref="F5:H5"/>
    <mergeCell ref="K5:L5"/>
    <mergeCell ref="T5:U5"/>
    <mergeCell ref="D6:E6"/>
    <mergeCell ref="F6:H6"/>
    <mergeCell ref="K6:L6"/>
    <mergeCell ref="N6:O6"/>
    <mergeCell ref="P6:Q6"/>
    <mergeCell ref="R6:S6"/>
    <mergeCell ref="W3:W4"/>
    <mergeCell ref="X7:X8"/>
  </mergeCells>
  <conditionalFormatting sqref="N10">
    <cfRule type="expression" dxfId="2" priority="63">
      <formula>$Y10="OK"</formula>
    </cfRule>
  </conditionalFormatting>
  <conditionalFormatting sqref="P10">
    <cfRule type="expression" dxfId="2" priority="62">
      <formula>$Y10="OK"</formula>
    </cfRule>
  </conditionalFormatting>
  <conditionalFormatting sqref="R10">
    <cfRule type="expression" dxfId="2" priority="61">
      <formula>$Y10="OK"</formula>
    </cfRule>
  </conditionalFormatting>
  <conditionalFormatting sqref="N13">
    <cfRule type="expression" dxfId="2" priority="30">
      <formula>$Y13="OK"</formula>
    </cfRule>
  </conditionalFormatting>
  <conditionalFormatting sqref="P13">
    <cfRule type="expression" dxfId="2" priority="29">
      <formula>$Y13="OK"</formula>
    </cfRule>
  </conditionalFormatting>
  <conditionalFormatting sqref="R13">
    <cfRule type="expression" dxfId="2" priority="28">
      <formula>$Y13="OK"</formula>
    </cfRule>
  </conditionalFormatting>
  <conditionalFormatting sqref="V13">
    <cfRule type="cellIs" dxfId="3" priority="16" operator="equal">
      <formula>"ALERTA!"</formula>
    </cfRule>
    <cfRule type="cellIs" dxfId="1" priority="17" operator="equal">
      <formula>"ALERTA!"</formula>
    </cfRule>
    <cfRule type="cellIs" dxfId="4" priority="18" operator="equal">
      <formula>"ALERTA!"</formula>
    </cfRule>
    <cfRule type="cellIs" dxfId="5" priority="19" operator="equal">
      <formula>"ALERTA!"</formula>
    </cfRule>
    <cfRule type="cellIs" dxfId="6" priority="20" operator="equal">
      <formula>"MEDIR"</formula>
    </cfRule>
    <cfRule type="cellIs" dxfId="7" priority="21" operator="equal">
      <formula>"OK"</formula>
    </cfRule>
    <cfRule type="cellIs" dxfId="8" priority="22" operator="equal">
      <formula>"ALERTA!"</formula>
    </cfRule>
    <cfRule type="cellIs" dxfId="9" priority="23" operator="equal">
      <formula>"MEDIR"</formula>
    </cfRule>
    <cfRule type="cellIs" dxfId="10" priority="24" operator="equal">
      <formula>"OK"</formula>
    </cfRule>
    <cfRule type="cellIs" dxfId="11" priority="25" operator="equal">
      <formula>"""OK"""</formula>
    </cfRule>
    <cfRule type="cellIs" dxfId="11" priority="26" operator="equal">
      <formula>"OK"</formula>
    </cfRule>
    <cfRule type="cellIs" dxfId="12" priority="27" operator="equal">
      <formula>0</formula>
    </cfRule>
  </conditionalFormatting>
  <conditionalFormatting sqref="N14:N18">
    <cfRule type="expression" dxfId="2" priority="45">
      <formula>$Y14="OK"</formula>
    </cfRule>
  </conditionalFormatting>
  <conditionalFormatting sqref="P14:P18">
    <cfRule type="expression" dxfId="2" priority="44">
      <formula>$Y14="OK"</formula>
    </cfRule>
  </conditionalFormatting>
  <conditionalFormatting sqref="R14:R18">
    <cfRule type="expression" dxfId="2" priority="43">
      <formula>$Y14="OK"</formula>
    </cfRule>
  </conditionalFormatting>
  <conditionalFormatting sqref="V14:V18">
    <cfRule type="cellIs" dxfId="3" priority="31" operator="equal">
      <formula>"ALERTA!"</formula>
    </cfRule>
    <cfRule type="cellIs" dxfId="1" priority="32" operator="equal">
      <formula>"ALERTA!"</formula>
    </cfRule>
    <cfRule type="cellIs" dxfId="4" priority="33" operator="equal">
      <formula>"ALERTA!"</formula>
    </cfRule>
    <cfRule type="cellIs" dxfId="5" priority="34" operator="equal">
      <formula>"ALERTA!"</formula>
    </cfRule>
    <cfRule type="cellIs" dxfId="6" priority="35" operator="equal">
      <formula>"MEDIR"</formula>
    </cfRule>
    <cfRule type="cellIs" dxfId="7" priority="36" operator="equal">
      <formula>"OK"</formula>
    </cfRule>
    <cfRule type="cellIs" dxfId="8" priority="37" operator="equal">
      <formula>"ALERTA!"</formula>
    </cfRule>
    <cfRule type="cellIs" dxfId="9" priority="38" operator="equal">
      <formula>"MEDIR"</formula>
    </cfRule>
    <cfRule type="cellIs" dxfId="10" priority="39" operator="equal">
      <formula>"OK"</formula>
    </cfRule>
    <cfRule type="cellIs" dxfId="11" priority="40" operator="equal">
      <formula>"""OK"""</formula>
    </cfRule>
    <cfRule type="cellIs" dxfId="11" priority="41" operator="equal">
      <formula>"OK"</formula>
    </cfRule>
    <cfRule type="cellIs" dxfId="12" priority="42" operator="equal">
      <formula>0</formula>
    </cfRule>
  </conditionalFormatting>
  <conditionalFormatting sqref="V10;V12;V20:V1014">
    <cfRule type="cellIs" dxfId="3" priority="46" operator="equal">
      <formula>"ALERTA!"</formula>
    </cfRule>
    <cfRule type="cellIs" dxfId="1" priority="47" operator="equal">
      <formula>"ALERTA!"</formula>
    </cfRule>
    <cfRule type="cellIs" dxfId="4" priority="48" operator="equal">
      <formula>"ALERTA!"</formula>
    </cfRule>
    <cfRule type="cellIs" dxfId="5" priority="49" operator="equal">
      <formula>"ALERTA!"</formula>
    </cfRule>
    <cfRule type="cellIs" dxfId="6" priority="50" operator="equal">
      <formula>"MEDIR"</formula>
    </cfRule>
    <cfRule type="cellIs" dxfId="7" priority="51" operator="equal">
      <formula>"OK"</formula>
    </cfRule>
    <cfRule type="cellIs" dxfId="8" priority="52" operator="equal">
      <formula>"ALERTA!"</formula>
    </cfRule>
    <cfRule type="cellIs" dxfId="9" priority="53" operator="equal">
      <formula>"MEDIR"</formula>
    </cfRule>
    <cfRule type="cellIs" dxfId="10" priority="54" operator="equal">
      <formula>"OK"</formula>
    </cfRule>
    <cfRule type="cellIs" dxfId="11" priority="55" operator="equal">
      <formula>"""OK"""</formula>
    </cfRule>
    <cfRule type="cellIs" dxfId="11" priority="56" operator="equal">
      <formula>"OK"</formula>
    </cfRule>
    <cfRule type="cellIs" dxfId="12" priority="57" operator="equal">
      <formula>0</formula>
    </cfRule>
  </conditionalFormatting>
  <conditionalFormatting sqref="N12;N20:N1014">
    <cfRule type="expression" dxfId="2" priority="60">
      <formula>$Y12="OK"</formula>
    </cfRule>
  </conditionalFormatting>
  <conditionalFormatting sqref="P12;P20:P1014">
    <cfRule type="expression" dxfId="2" priority="59">
      <formula>$Y12="OK"</formula>
    </cfRule>
  </conditionalFormatting>
  <conditionalFormatting sqref="R12;R20:R1014">
    <cfRule type="expression" dxfId="2" priority="58">
      <formula>$Y12="OK"</formula>
    </cfRule>
  </conditionalFormatting>
  <printOptions horizontalCentered="1" gridLines="1"/>
  <pageMargins left="0.196850393700787" right="0.196850393700787" top="1.18110236220472" bottom="0.984251968503937" header="0.984251968503937" footer="0"/>
  <pageSetup paperSize="9" scale="57" firstPageNumber="0" fitToHeight="0" orientation="landscape" useFirstPageNumber="1" horizontalDpi="300" verticalDpi="300"/>
  <headerFooter alignWithMargins="0">
    <oddHeader>&amp;RPÁGINA: &amp;P DE &amp;N  </oddHeader>
    <oddFooter>&amp;LCarimbo e Assinatura
Responsável Técnico&amp;CCarimbo e Assinatura
Responsável pela Verificação&amp;RCarimbo e Assinatura 
Responsável pela Aprovação</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10">
    <pageSetUpPr fitToPage="1"/>
  </sheetPr>
  <dimension ref="A1:AK964"/>
  <sheetViews>
    <sheetView view="pageBreakPreview" zoomScaleNormal="100" workbookViewId="0">
      <pane ySplit="10" topLeftCell="A11" activePane="bottomLeft" state="frozen"/>
      <selection/>
      <selection pane="bottomLeft" activeCell="D21" sqref="D21"/>
    </sheetView>
  </sheetViews>
  <sheetFormatPr defaultColWidth="10.4285714285714" defaultRowHeight="15"/>
  <cols>
    <col min="1" max="1" width="8.85714285714286" style="234" customWidth="1"/>
    <col min="2" max="2" width="77.7142857142857" style="235" customWidth="1"/>
    <col min="3" max="3" width="9.57142857142857" style="236" customWidth="1"/>
    <col min="4" max="4" width="12.2857142857143" style="237" customWidth="1"/>
    <col min="5" max="5" width="10.8571428571429" style="238" customWidth="1"/>
    <col min="6" max="6" width="14.4285714285714" style="239" customWidth="1"/>
    <col min="7" max="7" width="13.8571428571429" style="238" customWidth="1"/>
    <col min="8" max="8" width="11.4285714285714" style="240" customWidth="1"/>
    <col min="9" max="9" width="12.8571428571429" style="240" customWidth="1"/>
    <col min="10" max="10" width="13.5714285714286" style="238" customWidth="1"/>
    <col min="11" max="11" width="13.2857142857143" style="241" customWidth="1"/>
    <col min="12" max="12" width="17.7142857142857" style="233" customWidth="1"/>
    <col min="13" max="35" width="10.4285714285714" style="233" customWidth="1"/>
    <col min="36" max="16384" width="10.4285714285714" style="242"/>
  </cols>
  <sheetData>
    <row r="1" spans="1:11">
      <c r="A1" s="243"/>
      <c r="B1" s="243"/>
      <c r="C1" s="243"/>
      <c r="D1" s="243"/>
      <c r="E1" s="243"/>
      <c r="F1" s="243"/>
      <c r="G1" s="243"/>
      <c r="H1" s="243"/>
      <c r="I1" s="243"/>
      <c r="J1" s="243"/>
      <c r="K1" s="243"/>
    </row>
    <row r="2" spans="1:11">
      <c r="A2" s="243"/>
      <c r="B2" s="243"/>
      <c r="C2" s="243"/>
      <c r="D2" s="243"/>
      <c r="E2" s="243"/>
      <c r="F2" s="243"/>
      <c r="G2" s="243"/>
      <c r="H2" s="243"/>
      <c r="I2" s="243"/>
      <c r="J2" s="243"/>
      <c r="K2" s="243"/>
    </row>
    <row r="3" s="64" customFormat="1" ht="17.25" spans="1:35">
      <c r="A3" s="244"/>
      <c r="B3" s="244"/>
      <c r="C3" s="244"/>
      <c r="D3" s="244"/>
      <c r="E3" s="244"/>
      <c r="F3" s="244"/>
      <c r="G3" s="244"/>
      <c r="H3" s="244"/>
      <c r="I3" s="244"/>
      <c r="J3" s="244"/>
      <c r="K3" s="244"/>
      <c r="L3" s="65"/>
      <c r="M3" s="65"/>
      <c r="N3" s="65"/>
      <c r="O3" s="65"/>
      <c r="P3" s="65"/>
      <c r="Q3" s="65"/>
      <c r="R3" s="65"/>
      <c r="S3" s="65"/>
      <c r="T3" s="65"/>
      <c r="U3" s="65"/>
      <c r="V3" s="65"/>
      <c r="W3" s="65"/>
      <c r="X3" s="65"/>
      <c r="Y3" s="65"/>
      <c r="Z3" s="65"/>
      <c r="AA3" s="65"/>
      <c r="AB3" s="65"/>
      <c r="AC3" s="65"/>
      <c r="AD3" s="65"/>
      <c r="AE3" s="65"/>
      <c r="AF3" s="65"/>
      <c r="AG3" s="65"/>
      <c r="AH3" s="65"/>
      <c r="AI3" s="65"/>
    </row>
    <row r="4" s="64" customFormat="1" ht="12.75" spans="1:35">
      <c r="A4" s="245"/>
      <c r="B4" s="246" t="s">
        <v>566</v>
      </c>
      <c r="C4" s="247"/>
      <c r="D4" s="248"/>
      <c r="E4" s="78"/>
      <c r="F4" s="78"/>
      <c r="G4" s="78"/>
      <c r="H4" s="78" t="s">
        <v>567</v>
      </c>
      <c r="I4" s="92" t="str">
        <f>IF('FOLHA FECHAMENTO'!K12&lt;&gt;"",'FOLHA FECHAMENTO'!K12," ")</f>
        <v> </v>
      </c>
      <c r="J4" s="92"/>
      <c r="K4" s="93"/>
      <c r="L4" s="65"/>
      <c r="M4" s="65"/>
      <c r="N4" s="65"/>
      <c r="O4" s="65"/>
      <c r="P4" s="65"/>
      <c r="Q4" s="65"/>
      <c r="R4" s="65"/>
      <c r="S4" s="65"/>
      <c r="T4" s="65"/>
      <c r="U4" s="65"/>
      <c r="V4" s="65"/>
      <c r="W4" s="65"/>
      <c r="X4" s="65"/>
      <c r="Y4" s="65"/>
      <c r="Z4" s="65"/>
      <c r="AA4" s="65"/>
      <c r="AB4" s="65"/>
      <c r="AC4" s="65"/>
      <c r="AD4" s="65"/>
      <c r="AE4" s="65"/>
      <c r="AF4" s="65"/>
      <c r="AG4" s="65"/>
      <c r="AH4" s="65"/>
      <c r="AI4" s="65"/>
    </row>
    <row r="5" s="231" customFormat="1" ht="12.75" customHeight="1" spans="1:35">
      <c r="A5" s="245"/>
      <c r="B5" s="71" t="s">
        <v>568</v>
      </c>
      <c r="C5" s="249" t="s">
        <v>449</v>
      </c>
      <c r="D5" s="250" t="str">
        <f>IF(DADOS!D14&lt;&gt;"",DADOS!D14," ")</f>
        <v>Rua João Gualberto nº 717</v>
      </c>
      <c r="E5" s="250"/>
      <c r="F5" s="250"/>
      <c r="G5" s="250"/>
      <c r="H5" s="76" t="s">
        <v>452</v>
      </c>
      <c r="I5" s="94" t="str">
        <f>IF(DADOS!M12&lt;&gt;"",DADOS!M12," ")</f>
        <v>DPE/PR</v>
      </c>
      <c r="J5" s="94"/>
      <c r="K5" s="273"/>
      <c r="L5" s="274"/>
      <c r="M5" s="274"/>
      <c r="N5" s="274"/>
      <c r="O5" s="274"/>
      <c r="P5" s="274"/>
      <c r="Q5" s="274"/>
      <c r="R5" s="274"/>
      <c r="S5" s="274"/>
      <c r="T5" s="274"/>
      <c r="U5" s="274"/>
      <c r="V5" s="274"/>
      <c r="W5" s="274"/>
      <c r="X5" s="274"/>
      <c r="Y5" s="274"/>
      <c r="Z5" s="274"/>
      <c r="AA5" s="274"/>
      <c r="AB5" s="274"/>
      <c r="AC5" s="274"/>
      <c r="AD5" s="274"/>
      <c r="AE5" s="274"/>
      <c r="AF5" s="274"/>
      <c r="AG5" s="274"/>
      <c r="AH5" s="274"/>
      <c r="AI5" s="274"/>
    </row>
    <row r="6" s="64" customFormat="1" ht="12.75" customHeight="1" spans="1:35">
      <c r="A6" s="245"/>
      <c r="B6" s="71"/>
      <c r="C6" s="249" t="s">
        <v>570</v>
      </c>
      <c r="D6" s="250" t="str">
        <f>IF(DADOS!$D$16&lt;&gt;"",DADOS!$D$16," ")</f>
        <v>CURITIBA</v>
      </c>
      <c r="E6" s="250"/>
      <c r="F6" s="250"/>
      <c r="G6" s="251"/>
      <c r="H6" s="78" t="s">
        <v>447</v>
      </c>
      <c r="I6" s="275" t="str">
        <f>IF('FOLHA FECHAMENTO'!K10&lt;&gt;"",'FOLHA FECHAMENTO'!K10," ")</f>
        <v>REFORMA</v>
      </c>
      <c r="J6" s="275"/>
      <c r="K6" s="95"/>
      <c r="L6" s="65"/>
      <c r="M6" s="65"/>
      <c r="N6" s="65"/>
      <c r="O6" s="65"/>
      <c r="P6" s="65"/>
      <c r="Q6" s="65"/>
      <c r="R6" s="65"/>
      <c r="S6" s="65"/>
      <c r="T6" s="65"/>
      <c r="U6" s="65"/>
      <c r="V6" s="65"/>
      <c r="W6" s="65"/>
      <c r="X6" s="65"/>
      <c r="Y6" s="65"/>
      <c r="Z6" s="65"/>
      <c r="AA6" s="65"/>
      <c r="AB6" s="65"/>
      <c r="AC6" s="65"/>
      <c r="AD6" s="65"/>
      <c r="AE6" s="65"/>
      <c r="AF6" s="65"/>
      <c r="AG6" s="65"/>
      <c r="AH6" s="65"/>
      <c r="AI6" s="65"/>
    </row>
    <row r="7" s="64" customFormat="1" ht="12" customHeight="1" spans="1:35">
      <c r="A7" s="245"/>
      <c r="B7" s="252" t="s">
        <v>572</v>
      </c>
      <c r="C7" s="253" t="s">
        <v>573</v>
      </c>
      <c r="D7" s="253"/>
      <c r="E7" s="254" t="str">
        <f>IF('FOLHA FECHAMENTO'!C15&lt;&gt;"",'FOLHA FECHAMENTO'!C15," ")</f>
        <v> </v>
      </c>
      <c r="F7" s="254"/>
      <c r="G7" s="254"/>
      <c r="H7" s="255" t="s">
        <v>574</v>
      </c>
      <c r="I7" s="276" t="str">
        <f>IF(DADOS!D30&lt;&gt;"",DADOS!D30," ")</f>
        <v> </v>
      </c>
      <c r="J7" s="276"/>
      <c r="K7" s="97"/>
      <c r="L7" s="65"/>
      <c r="M7" s="65"/>
      <c r="N7" s="65"/>
      <c r="O7" s="65"/>
      <c r="P7" s="65"/>
      <c r="Q7" s="65"/>
      <c r="R7" s="65"/>
      <c r="S7" s="65"/>
      <c r="T7" s="65"/>
      <c r="U7" s="65"/>
      <c r="V7" s="65"/>
      <c r="W7" s="65"/>
      <c r="X7" s="65"/>
      <c r="Y7" s="65"/>
      <c r="Z7" s="65"/>
      <c r="AA7" s="65"/>
      <c r="AB7" s="65"/>
      <c r="AC7" s="65"/>
      <c r="AD7" s="65"/>
      <c r="AE7" s="65"/>
      <c r="AF7" s="65"/>
      <c r="AG7" s="65"/>
      <c r="AH7" s="65"/>
      <c r="AI7" s="65"/>
    </row>
    <row r="8" s="64" customFormat="1" ht="12.75" spans="1:35">
      <c r="A8" s="245"/>
      <c r="B8" s="256" t="str">
        <f>IF(DADOS!D12&lt;&gt;"",DADOS!D12," ")</f>
        <v>Reforma Edifício Plaza Centenário</v>
      </c>
      <c r="C8" s="257" t="s">
        <v>459</v>
      </c>
      <c r="D8" s="257"/>
      <c r="E8" s="258" t="str">
        <f>IF(DADOS!D24&lt;&gt;"",DADOS!D24," ")</f>
        <v> </v>
      </c>
      <c r="F8" s="258"/>
      <c r="G8" s="258"/>
      <c r="H8" s="259" t="s">
        <v>576</v>
      </c>
      <c r="I8" s="258" t="str">
        <f>IF(DADOS!D28&lt;&gt;"",DADOS!D28," ")</f>
        <v> </v>
      </c>
      <c r="J8" s="258"/>
      <c r="K8" s="98"/>
      <c r="L8" s="65"/>
      <c r="M8" s="65"/>
      <c r="N8" s="65"/>
      <c r="O8" s="65"/>
      <c r="P8" s="65"/>
      <c r="Q8" s="65"/>
      <c r="R8" s="65"/>
      <c r="S8" s="65"/>
      <c r="T8" s="65"/>
      <c r="U8" s="65"/>
      <c r="V8" s="65"/>
      <c r="W8" s="65"/>
      <c r="X8" s="65"/>
      <c r="Y8" s="65"/>
      <c r="Z8" s="65"/>
      <c r="AA8" s="65"/>
      <c r="AB8" s="65"/>
      <c r="AC8" s="65"/>
      <c r="AD8" s="65"/>
      <c r="AE8" s="65"/>
      <c r="AF8" s="65"/>
      <c r="AG8" s="65"/>
      <c r="AH8" s="65"/>
      <c r="AI8" s="65"/>
    </row>
    <row r="9" s="64" customFormat="1" ht="12.75" spans="1:35">
      <c r="A9" s="245"/>
      <c r="B9" s="260"/>
      <c r="C9" s="247"/>
      <c r="D9" s="261"/>
      <c r="E9" s="78"/>
      <c r="F9" s="78"/>
      <c r="G9" s="78"/>
      <c r="H9" s="78"/>
      <c r="I9" s="78"/>
      <c r="J9" s="78"/>
      <c r="K9" s="277"/>
      <c r="L9" s="65"/>
      <c r="M9" s="65"/>
      <c r="N9" s="65"/>
      <c r="O9" s="65"/>
      <c r="P9" s="65"/>
      <c r="Q9" s="65"/>
      <c r="R9" s="65"/>
      <c r="S9" s="65"/>
      <c r="T9" s="65"/>
      <c r="U9" s="65"/>
      <c r="V9" s="65"/>
      <c r="W9" s="65"/>
      <c r="X9" s="65"/>
      <c r="Y9" s="65"/>
      <c r="Z9" s="65"/>
      <c r="AA9" s="65"/>
      <c r="AB9" s="65"/>
      <c r="AC9" s="65"/>
      <c r="AD9" s="65"/>
      <c r="AE9" s="65"/>
      <c r="AF9" s="65"/>
      <c r="AG9" s="65"/>
      <c r="AH9" s="65"/>
      <c r="AI9" s="65"/>
    </row>
    <row r="10" s="64" customFormat="1" ht="38.25" spans="1:35">
      <c r="A10" s="262" t="s">
        <v>582</v>
      </c>
      <c r="B10" s="263" t="s">
        <v>583</v>
      </c>
      <c r="C10" s="262" t="s">
        <v>584</v>
      </c>
      <c r="D10" s="262" t="s">
        <v>875</v>
      </c>
      <c r="E10" s="262" t="s">
        <v>586</v>
      </c>
      <c r="F10" s="262" t="s">
        <v>876</v>
      </c>
      <c r="G10" s="262" t="s">
        <v>877</v>
      </c>
      <c r="H10" s="262" t="s">
        <v>878</v>
      </c>
      <c r="I10" s="262" t="s">
        <v>879</v>
      </c>
      <c r="J10" s="262" t="s">
        <v>880</v>
      </c>
      <c r="K10" s="262" t="s">
        <v>491</v>
      </c>
      <c r="L10" s="278">
        <f>SUM(F11:F120)</f>
        <v>0</v>
      </c>
      <c r="M10" s="65"/>
      <c r="N10" s="65"/>
      <c r="O10" s="65"/>
      <c r="P10" s="65"/>
      <c r="Q10" s="65"/>
      <c r="R10" s="65"/>
      <c r="S10" s="65"/>
      <c r="T10" s="65"/>
      <c r="U10" s="65"/>
      <c r="V10" s="65"/>
      <c r="W10" s="65"/>
      <c r="X10" s="65"/>
      <c r="Y10" s="65"/>
      <c r="Z10" s="65"/>
      <c r="AA10" s="65"/>
      <c r="AB10" s="65"/>
      <c r="AC10" s="65"/>
      <c r="AD10" s="65"/>
      <c r="AE10" s="65"/>
      <c r="AF10" s="65"/>
      <c r="AG10" s="65"/>
      <c r="AH10" s="65"/>
      <c r="AI10" s="65"/>
    </row>
    <row r="11" s="232" customFormat="1" spans="1:37">
      <c r="A11" s="264"/>
      <c r="B11" s="265"/>
      <c r="C11" s="266"/>
      <c r="D11" s="267"/>
      <c r="E11" s="268"/>
      <c r="F11" s="268"/>
      <c r="G11" s="268"/>
      <c r="H11" s="269"/>
      <c r="I11" s="269"/>
      <c r="J11" s="279"/>
      <c r="K11" s="280"/>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3"/>
      <c r="AK11" s="283"/>
    </row>
    <row r="12" s="232" customFormat="1" spans="1:37">
      <c r="A12" s="264"/>
      <c r="B12" s="265"/>
      <c r="C12" s="266"/>
      <c r="D12" s="267"/>
      <c r="E12" s="268"/>
      <c r="F12" s="268"/>
      <c r="G12" s="268"/>
      <c r="H12" s="269"/>
      <c r="I12" s="269"/>
      <c r="J12" s="279"/>
      <c r="K12" s="280"/>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3"/>
      <c r="AK12" s="283"/>
    </row>
    <row r="13" s="232" customFormat="1" spans="1:37">
      <c r="A13" s="264"/>
      <c r="B13" s="265"/>
      <c r="C13" s="266"/>
      <c r="D13" s="267"/>
      <c r="E13" s="268"/>
      <c r="F13" s="268"/>
      <c r="G13" s="268"/>
      <c r="H13" s="269"/>
      <c r="I13" s="269"/>
      <c r="J13" s="279"/>
      <c r="K13" s="280"/>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3"/>
      <c r="AK13" s="283"/>
    </row>
    <row r="14" s="232" customFormat="1" spans="1:37">
      <c r="A14" s="264"/>
      <c r="B14" s="265"/>
      <c r="C14" s="266"/>
      <c r="D14" s="267"/>
      <c r="E14" s="268"/>
      <c r="F14" s="268"/>
      <c r="G14" s="268"/>
      <c r="H14" s="269"/>
      <c r="I14" s="269"/>
      <c r="J14" s="279"/>
      <c r="K14" s="280"/>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3"/>
      <c r="AK14" s="283"/>
    </row>
    <row r="15" s="232" customFormat="1" spans="1:37">
      <c r="A15" s="264"/>
      <c r="B15" s="265"/>
      <c r="C15" s="266"/>
      <c r="D15" s="267"/>
      <c r="E15" s="268"/>
      <c r="F15" s="268"/>
      <c r="G15" s="268"/>
      <c r="H15" s="269"/>
      <c r="I15" s="269"/>
      <c r="J15" s="279"/>
      <c r="K15" s="280"/>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3"/>
      <c r="AK15" s="283"/>
    </row>
    <row r="16" s="232" customFormat="1" spans="1:37">
      <c r="A16" s="264"/>
      <c r="B16" s="265"/>
      <c r="C16" s="266"/>
      <c r="D16" s="267"/>
      <c r="E16" s="268"/>
      <c r="F16" s="268"/>
      <c r="G16" s="268"/>
      <c r="H16" s="269"/>
      <c r="I16" s="269"/>
      <c r="J16" s="279"/>
      <c r="K16" s="280"/>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3"/>
      <c r="AK16" s="283"/>
    </row>
    <row r="17" s="232" customFormat="1" spans="1:37">
      <c r="A17" s="270"/>
      <c r="B17" s="271"/>
      <c r="C17" s="266"/>
      <c r="D17" s="272"/>
      <c r="E17" s="268"/>
      <c r="F17" s="268"/>
      <c r="G17" s="268"/>
      <c r="H17" s="269"/>
      <c r="I17" s="269"/>
      <c r="J17" s="279"/>
      <c r="K17" s="282"/>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3"/>
      <c r="AK17" s="283"/>
    </row>
    <row r="18" s="232" customFormat="1" spans="1:37">
      <c r="A18" s="264"/>
      <c r="B18" s="271"/>
      <c r="C18" s="266"/>
      <c r="D18" s="267"/>
      <c r="E18" s="268"/>
      <c r="F18" s="268"/>
      <c r="G18" s="268"/>
      <c r="H18" s="269"/>
      <c r="I18" s="269"/>
      <c r="J18" s="279"/>
      <c r="K18" s="280"/>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3"/>
      <c r="AK18" s="283"/>
    </row>
    <row r="19" s="232" customFormat="1" spans="1:37">
      <c r="A19" s="264"/>
      <c r="B19" s="271"/>
      <c r="C19" s="266"/>
      <c r="D19" s="267"/>
      <c r="E19" s="268"/>
      <c r="F19" s="268"/>
      <c r="G19" s="268"/>
      <c r="H19" s="269"/>
      <c r="I19" s="269"/>
      <c r="J19" s="279"/>
      <c r="K19" s="280"/>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3"/>
      <c r="AK19" s="283"/>
    </row>
    <row r="20" s="232" customFormat="1" spans="1:37">
      <c r="A20" s="264"/>
      <c r="B20" s="271"/>
      <c r="C20" s="266"/>
      <c r="D20" s="267"/>
      <c r="E20" s="268"/>
      <c r="F20" s="268"/>
      <c r="G20" s="268"/>
      <c r="H20" s="269"/>
      <c r="I20" s="269"/>
      <c r="J20" s="279"/>
      <c r="K20" s="280"/>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3"/>
      <c r="AK20" s="283"/>
    </row>
    <row r="21" s="232" customFormat="1" spans="1:37">
      <c r="A21" s="264"/>
      <c r="B21" s="271"/>
      <c r="C21" s="266"/>
      <c r="D21" s="267"/>
      <c r="E21" s="268"/>
      <c r="F21" s="268"/>
      <c r="G21" s="268"/>
      <c r="H21" s="269"/>
      <c r="I21" s="269"/>
      <c r="J21" s="279"/>
      <c r="K21" s="280"/>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3"/>
      <c r="AK21" s="283"/>
    </row>
    <row r="22" s="232" customFormat="1" spans="1:37">
      <c r="A22" s="264"/>
      <c r="B22" s="271"/>
      <c r="C22" s="266"/>
      <c r="D22" s="267"/>
      <c r="E22" s="268"/>
      <c r="F22" s="268"/>
      <c r="G22" s="268"/>
      <c r="H22" s="269"/>
      <c r="I22" s="269"/>
      <c r="J22" s="279"/>
      <c r="K22" s="280"/>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3"/>
      <c r="AK22" s="283"/>
    </row>
    <row r="23" s="232" customFormat="1" spans="1:37">
      <c r="A23" s="264"/>
      <c r="B23" s="271"/>
      <c r="C23" s="266"/>
      <c r="D23" s="267"/>
      <c r="E23" s="268"/>
      <c r="F23" s="268"/>
      <c r="G23" s="268"/>
      <c r="H23" s="269"/>
      <c r="I23" s="269"/>
      <c r="J23" s="279"/>
      <c r="K23" s="280"/>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3"/>
      <c r="AK23" s="283"/>
    </row>
    <row r="24" s="232" customFormat="1" spans="1:37">
      <c r="A24" s="264"/>
      <c r="B24" s="271"/>
      <c r="C24" s="266"/>
      <c r="D24" s="267"/>
      <c r="E24" s="268"/>
      <c r="F24" s="268"/>
      <c r="G24" s="268"/>
      <c r="H24" s="269"/>
      <c r="I24" s="269"/>
      <c r="J24" s="279"/>
      <c r="K24" s="280"/>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3"/>
      <c r="AK24" s="283"/>
    </row>
    <row r="25" s="232" customFormat="1" spans="1:37">
      <c r="A25" s="264"/>
      <c r="B25" s="271"/>
      <c r="C25" s="266"/>
      <c r="D25" s="267"/>
      <c r="E25" s="268"/>
      <c r="F25" s="268"/>
      <c r="G25" s="268"/>
      <c r="H25" s="269"/>
      <c r="I25" s="269"/>
      <c r="J25" s="279"/>
      <c r="K25" s="280"/>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3"/>
      <c r="AK25" s="283"/>
    </row>
    <row r="26" s="232" customFormat="1" spans="1:37">
      <c r="A26" s="264"/>
      <c r="B26" s="265"/>
      <c r="C26" s="266"/>
      <c r="D26" s="267"/>
      <c r="E26" s="268"/>
      <c r="F26" s="268"/>
      <c r="G26" s="268"/>
      <c r="H26" s="269"/>
      <c r="I26" s="269"/>
      <c r="J26" s="279"/>
      <c r="K26" s="282"/>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3"/>
      <c r="AK26" s="283"/>
    </row>
    <row r="27" s="232" customFormat="1" spans="1:37">
      <c r="A27" s="264"/>
      <c r="B27" s="271"/>
      <c r="C27" s="266"/>
      <c r="D27" s="267"/>
      <c r="E27" s="268"/>
      <c r="F27" s="268"/>
      <c r="G27" s="268"/>
      <c r="H27" s="269"/>
      <c r="I27" s="269"/>
      <c r="J27" s="279"/>
      <c r="K27" s="280"/>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3"/>
      <c r="AK27" s="283"/>
    </row>
    <row r="28" s="232" customFormat="1" spans="1:37">
      <c r="A28" s="264"/>
      <c r="B28" s="271"/>
      <c r="C28" s="266"/>
      <c r="D28" s="267"/>
      <c r="E28" s="268"/>
      <c r="F28" s="268"/>
      <c r="G28" s="268"/>
      <c r="H28" s="269"/>
      <c r="I28" s="269"/>
      <c r="J28" s="279"/>
      <c r="K28" s="280"/>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3"/>
      <c r="AK28" s="283"/>
    </row>
    <row r="29" s="232" customFormat="1" spans="1:37">
      <c r="A29" s="264"/>
      <c r="B29" s="271"/>
      <c r="C29" s="266"/>
      <c r="D29" s="267"/>
      <c r="E29" s="268"/>
      <c r="F29" s="268"/>
      <c r="G29" s="268"/>
      <c r="H29" s="269"/>
      <c r="I29" s="269"/>
      <c r="J29" s="279"/>
      <c r="K29" s="280"/>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3"/>
      <c r="AK29" s="283"/>
    </row>
    <row r="30" s="232" customFormat="1" spans="1:37">
      <c r="A30" s="264"/>
      <c r="B30" s="271"/>
      <c r="C30" s="266"/>
      <c r="D30" s="267"/>
      <c r="E30" s="268"/>
      <c r="F30" s="268"/>
      <c r="G30" s="268"/>
      <c r="H30" s="269"/>
      <c r="I30" s="269"/>
      <c r="J30" s="279"/>
      <c r="K30" s="280"/>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3"/>
      <c r="AK30" s="283"/>
    </row>
    <row r="31" s="232" customFormat="1" spans="1:37">
      <c r="A31" s="264"/>
      <c r="B31" s="271"/>
      <c r="C31" s="266"/>
      <c r="D31" s="267"/>
      <c r="E31" s="268"/>
      <c r="F31" s="268"/>
      <c r="G31" s="268"/>
      <c r="H31" s="269"/>
      <c r="I31" s="269"/>
      <c r="J31" s="279"/>
      <c r="K31" s="280"/>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3"/>
      <c r="AK31" s="283"/>
    </row>
    <row r="32" s="232" customFormat="1" spans="1:37">
      <c r="A32" s="264"/>
      <c r="B32" s="271"/>
      <c r="C32" s="266"/>
      <c r="D32" s="267"/>
      <c r="E32" s="268"/>
      <c r="F32" s="268"/>
      <c r="G32" s="268"/>
      <c r="H32" s="269"/>
      <c r="I32" s="269"/>
      <c r="J32" s="279"/>
      <c r="K32" s="280"/>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3"/>
      <c r="AK32" s="283"/>
    </row>
    <row r="33" s="232" customFormat="1" spans="1:37">
      <c r="A33" s="264"/>
      <c r="B33" s="271"/>
      <c r="C33" s="266"/>
      <c r="D33" s="267"/>
      <c r="E33" s="268"/>
      <c r="F33" s="268"/>
      <c r="G33" s="268"/>
      <c r="H33" s="269"/>
      <c r="I33" s="269"/>
      <c r="J33" s="279"/>
      <c r="K33" s="280"/>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3"/>
      <c r="AK33" s="283"/>
    </row>
    <row r="34" s="232" customFormat="1" spans="1:37">
      <c r="A34" s="264"/>
      <c r="B34" s="271"/>
      <c r="C34" s="266"/>
      <c r="D34" s="267"/>
      <c r="E34" s="268"/>
      <c r="F34" s="268"/>
      <c r="G34" s="268"/>
      <c r="H34" s="269"/>
      <c r="I34" s="269"/>
      <c r="J34" s="279"/>
      <c r="K34" s="280"/>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3"/>
      <c r="AK34" s="283"/>
    </row>
    <row r="35" s="232" customFormat="1" spans="1:37">
      <c r="A35" s="264"/>
      <c r="B35" s="271"/>
      <c r="C35" s="266"/>
      <c r="D35" s="267"/>
      <c r="E35" s="268"/>
      <c r="F35" s="268"/>
      <c r="G35" s="268"/>
      <c r="H35" s="269"/>
      <c r="I35" s="269"/>
      <c r="J35" s="279"/>
      <c r="K35" s="280"/>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3"/>
      <c r="AK35" s="283"/>
    </row>
    <row r="36" s="232" customFormat="1" spans="1:37">
      <c r="A36" s="264"/>
      <c r="B36" s="271"/>
      <c r="C36" s="266"/>
      <c r="D36" s="267"/>
      <c r="E36" s="268"/>
      <c r="F36" s="268"/>
      <c r="G36" s="268"/>
      <c r="H36" s="269"/>
      <c r="I36" s="269"/>
      <c r="J36" s="279"/>
      <c r="K36" s="280"/>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3"/>
      <c r="AK36" s="283"/>
    </row>
    <row r="37" s="232" customFormat="1" spans="1:37">
      <c r="A37" s="264"/>
      <c r="B37" s="271"/>
      <c r="C37" s="266"/>
      <c r="D37" s="267"/>
      <c r="E37" s="268"/>
      <c r="F37" s="268"/>
      <c r="G37" s="268"/>
      <c r="H37" s="269"/>
      <c r="I37" s="269"/>
      <c r="J37" s="279"/>
      <c r="K37" s="280"/>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3"/>
      <c r="AK37" s="283"/>
    </row>
    <row r="38" s="232" customFormat="1" spans="1:37">
      <c r="A38" s="264"/>
      <c r="B38" s="271"/>
      <c r="C38" s="266"/>
      <c r="D38" s="267"/>
      <c r="E38" s="268"/>
      <c r="F38" s="268"/>
      <c r="G38" s="268"/>
      <c r="H38" s="269"/>
      <c r="I38" s="269"/>
      <c r="J38" s="279"/>
      <c r="K38" s="280"/>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3"/>
      <c r="AK38" s="283"/>
    </row>
    <row r="39" s="232" customFormat="1" spans="1:37">
      <c r="A39" s="264"/>
      <c r="B39" s="271"/>
      <c r="C39" s="266"/>
      <c r="D39" s="267"/>
      <c r="E39" s="268"/>
      <c r="F39" s="268"/>
      <c r="G39" s="268"/>
      <c r="H39" s="269"/>
      <c r="I39" s="269"/>
      <c r="J39" s="279"/>
      <c r="K39" s="280"/>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3"/>
      <c r="AK39" s="283"/>
    </row>
    <row r="40" s="232" customFormat="1" spans="1:37">
      <c r="A40" s="264"/>
      <c r="B40" s="271"/>
      <c r="C40" s="266"/>
      <c r="D40" s="267"/>
      <c r="E40" s="268"/>
      <c r="F40" s="268"/>
      <c r="G40" s="268"/>
      <c r="H40" s="269"/>
      <c r="I40" s="269"/>
      <c r="J40" s="279"/>
      <c r="K40" s="280"/>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3"/>
      <c r="AK40" s="283"/>
    </row>
    <row r="41" s="232" customFormat="1" spans="1:37">
      <c r="A41" s="264"/>
      <c r="B41" s="271"/>
      <c r="C41" s="266"/>
      <c r="D41" s="267"/>
      <c r="E41" s="268"/>
      <c r="F41" s="268"/>
      <c r="G41" s="268"/>
      <c r="H41" s="269"/>
      <c r="I41" s="269"/>
      <c r="J41" s="279"/>
      <c r="K41" s="280"/>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3"/>
      <c r="AK41" s="283"/>
    </row>
    <row r="42" s="232" customFormat="1" spans="1:37">
      <c r="A42" s="264"/>
      <c r="B42" s="271"/>
      <c r="C42" s="266"/>
      <c r="D42" s="267"/>
      <c r="E42" s="268"/>
      <c r="F42" s="268"/>
      <c r="G42" s="268"/>
      <c r="H42" s="269"/>
      <c r="I42" s="269"/>
      <c r="J42" s="279"/>
      <c r="K42" s="280"/>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3"/>
      <c r="AK42" s="283"/>
    </row>
    <row r="43" s="232" customFormat="1" spans="1:37">
      <c r="A43" s="264"/>
      <c r="B43" s="271"/>
      <c r="C43" s="266"/>
      <c r="D43" s="267"/>
      <c r="E43" s="268"/>
      <c r="F43" s="268"/>
      <c r="G43" s="268"/>
      <c r="H43" s="269"/>
      <c r="I43" s="269"/>
      <c r="J43" s="279"/>
      <c r="K43" s="280"/>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3"/>
      <c r="AK43" s="283"/>
    </row>
    <row r="44" s="232" customFormat="1" spans="1:37">
      <c r="A44" s="264"/>
      <c r="B44" s="265"/>
      <c r="C44" s="266"/>
      <c r="D44" s="267"/>
      <c r="E44" s="268"/>
      <c r="F44" s="268"/>
      <c r="G44" s="268"/>
      <c r="H44" s="269"/>
      <c r="I44" s="269"/>
      <c r="J44" s="279"/>
      <c r="K44" s="280"/>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3"/>
      <c r="AK44" s="283"/>
    </row>
    <row r="45" s="232" customFormat="1" spans="1:37">
      <c r="A45" s="264"/>
      <c r="B45" s="271"/>
      <c r="C45" s="266"/>
      <c r="D45" s="267"/>
      <c r="E45" s="268"/>
      <c r="F45" s="268"/>
      <c r="G45" s="268"/>
      <c r="H45" s="269"/>
      <c r="I45" s="269"/>
      <c r="J45" s="279"/>
      <c r="K45" s="280"/>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3"/>
      <c r="AK45" s="283"/>
    </row>
    <row r="46" s="232" customFormat="1" spans="1:37">
      <c r="A46" s="264"/>
      <c r="B46" s="265"/>
      <c r="C46" s="266"/>
      <c r="D46" s="267"/>
      <c r="E46" s="268"/>
      <c r="F46" s="268"/>
      <c r="G46" s="268"/>
      <c r="H46" s="269"/>
      <c r="I46" s="269"/>
      <c r="J46" s="279"/>
      <c r="K46" s="282"/>
      <c r="L46" s="232"/>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3"/>
      <c r="AK46" s="283"/>
    </row>
    <row r="47" s="232" customFormat="1" spans="1:37">
      <c r="A47" s="264"/>
      <c r="B47" s="271"/>
      <c r="C47" s="266"/>
      <c r="D47" s="267"/>
      <c r="E47" s="268"/>
      <c r="F47" s="268"/>
      <c r="G47" s="268"/>
      <c r="H47" s="269"/>
      <c r="I47" s="269"/>
      <c r="J47" s="279"/>
      <c r="K47" s="280"/>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3"/>
      <c r="AK47" s="283"/>
    </row>
    <row r="48" s="232" customFormat="1" spans="1:37">
      <c r="A48" s="264"/>
      <c r="B48" s="271"/>
      <c r="C48" s="266"/>
      <c r="D48" s="267"/>
      <c r="E48" s="268"/>
      <c r="F48" s="268"/>
      <c r="G48" s="268"/>
      <c r="H48" s="269"/>
      <c r="I48" s="269"/>
      <c r="J48" s="279"/>
      <c r="K48" s="282"/>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3"/>
      <c r="AK48" s="283"/>
    </row>
    <row r="49" s="232" customFormat="1" spans="1:37">
      <c r="A49" s="264"/>
      <c r="B49" s="271"/>
      <c r="C49" s="266"/>
      <c r="D49" s="267"/>
      <c r="E49" s="268"/>
      <c r="F49" s="268"/>
      <c r="G49" s="268"/>
      <c r="H49" s="269"/>
      <c r="I49" s="269"/>
      <c r="J49" s="279"/>
      <c r="K49" s="280"/>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3"/>
      <c r="AK49" s="283"/>
    </row>
    <row r="50" s="232" customFormat="1" spans="1:37">
      <c r="A50" s="264"/>
      <c r="B50" s="271"/>
      <c r="C50" s="266"/>
      <c r="D50" s="267"/>
      <c r="E50" s="268"/>
      <c r="F50" s="268"/>
      <c r="G50" s="268"/>
      <c r="H50" s="269"/>
      <c r="I50" s="269"/>
      <c r="J50" s="279"/>
      <c r="K50" s="280"/>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3"/>
      <c r="AK50" s="283"/>
    </row>
    <row r="51" s="232" customFormat="1" spans="1:37">
      <c r="A51" s="264"/>
      <c r="B51" s="271"/>
      <c r="C51" s="266"/>
      <c r="D51" s="267"/>
      <c r="E51" s="268"/>
      <c r="F51" s="268"/>
      <c r="G51" s="268"/>
      <c r="H51" s="269"/>
      <c r="I51" s="269"/>
      <c r="J51" s="279"/>
      <c r="K51" s="280"/>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3"/>
      <c r="AK51" s="283"/>
    </row>
    <row r="52" s="232" customFormat="1" spans="1:37">
      <c r="A52" s="264"/>
      <c r="B52" s="271"/>
      <c r="C52" s="266"/>
      <c r="D52" s="267"/>
      <c r="E52" s="268"/>
      <c r="F52" s="268"/>
      <c r="G52" s="268"/>
      <c r="H52" s="269"/>
      <c r="I52" s="269"/>
      <c r="J52" s="279"/>
      <c r="K52" s="280"/>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3"/>
      <c r="AK52" s="283"/>
    </row>
    <row r="53" s="232" customFormat="1" spans="1:37">
      <c r="A53" s="264"/>
      <c r="B53" s="271"/>
      <c r="C53" s="266"/>
      <c r="D53" s="267"/>
      <c r="E53" s="268"/>
      <c r="F53" s="268"/>
      <c r="G53" s="268"/>
      <c r="H53" s="269"/>
      <c r="I53" s="269"/>
      <c r="J53" s="279"/>
      <c r="K53" s="280"/>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3"/>
      <c r="AK53" s="283"/>
    </row>
    <row r="54" s="232" customFormat="1" spans="1:37">
      <c r="A54" s="264"/>
      <c r="B54" s="265"/>
      <c r="C54" s="266"/>
      <c r="D54" s="267"/>
      <c r="E54" s="268"/>
      <c r="F54" s="268"/>
      <c r="G54" s="268"/>
      <c r="H54" s="269"/>
      <c r="I54" s="269"/>
      <c r="J54" s="279"/>
      <c r="K54" s="280"/>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3"/>
      <c r="AK54" s="283"/>
    </row>
    <row r="55" s="232" customFormat="1" spans="1:37">
      <c r="A55" s="264"/>
      <c r="B55" s="271"/>
      <c r="C55" s="266"/>
      <c r="D55" s="267"/>
      <c r="E55" s="268"/>
      <c r="F55" s="268"/>
      <c r="G55" s="268"/>
      <c r="H55" s="269"/>
      <c r="I55" s="269"/>
      <c r="J55" s="279"/>
      <c r="K55" s="280"/>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3"/>
      <c r="AK55" s="283"/>
    </row>
    <row r="56" s="232" customFormat="1" spans="1:37">
      <c r="A56" s="264"/>
      <c r="B56" s="271"/>
      <c r="C56" s="266"/>
      <c r="D56" s="267"/>
      <c r="E56" s="268"/>
      <c r="F56" s="268"/>
      <c r="G56" s="268"/>
      <c r="H56" s="269"/>
      <c r="I56" s="269"/>
      <c r="J56" s="279"/>
      <c r="K56" s="280"/>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3"/>
      <c r="AK56" s="283"/>
    </row>
    <row r="57" s="232" customFormat="1" spans="1:37">
      <c r="A57" s="264"/>
      <c r="B57" s="271"/>
      <c r="C57" s="266"/>
      <c r="D57" s="267"/>
      <c r="E57" s="268"/>
      <c r="F57" s="268"/>
      <c r="G57" s="268"/>
      <c r="H57" s="269"/>
      <c r="I57" s="269"/>
      <c r="J57" s="279"/>
      <c r="K57" s="280"/>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3"/>
      <c r="AK57" s="283"/>
    </row>
    <row r="58" s="232" customFormat="1" spans="1:37">
      <c r="A58" s="264"/>
      <c r="B58" s="271"/>
      <c r="C58" s="266"/>
      <c r="D58" s="267"/>
      <c r="E58" s="268"/>
      <c r="F58" s="268"/>
      <c r="G58" s="268"/>
      <c r="H58" s="269"/>
      <c r="I58" s="269"/>
      <c r="J58" s="279"/>
      <c r="K58" s="280"/>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3"/>
      <c r="AK58" s="283"/>
    </row>
    <row r="59" s="232" customFormat="1" spans="1:37">
      <c r="A59" s="264"/>
      <c r="B59" s="271"/>
      <c r="C59" s="266"/>
      <c r="D59" s="267"/>
      <c r="E59" s="268"/>
      <c r="F59" s="268"/>
      <c r="G59" s="268"/>
      <c r="H59" s="269"/>
      <c r="I59" s="269"/>
      <c r="J59" s="279"/>
      <c r="K59" s="280"/>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3"/>
      <c r="AK59" s="283"/>
    </row>
    <row r="60" s="232" customFormat="1" spans="1:37">
      <c r="A60" s="264"/>
      <c r="B60" s="271"/>
      <c r="C60" s="266"/>
      <c r="D60" s="267"/>
      <c r="E60" s="268"/>
      <c r="F60" s="268"/>
      <c r="G60" s="268"/>
      <c r="H60" s="269"/>
      <c r="I60" s="269"/>
      <c r="J60" s="279"/>
      <c r="K60" s="280"/>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3"/>
      <c r="AK60" s="283"/>
    </row>
    <row r="61" s="232" customFormat="1" spans="1:37">
      <c r="A61" s="264"/>
      <c r="B61" s="271"/>
      <c r="C61" s="266"/>
      <c r="D61" s="267"/>
      <c r="E61" s="268"/>
      <c r="F61" s="268"/>
      <c r="G61" s="268"/>
      <c r="H61" s="269"/>
      <c r="I61" s="269"/>
      <c r="J61" s="279"/>
      <c r="K61" s="280"/>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3"/>
      <c r="AK61" s="283"/>
    </row>
    <row r="62" s="232" customFormat="1" spans="1:37">
      <c r="A62" s="264"/>
      <c r="B62" s="271"/>
      <c r="C62" s="266"/>
      <c r="D62" s="267"/>
      <c r="E62" s="268"/>
      <c r="F62" s="268"/>
      <c r="G62" s="268"/>
      <c r="H62" s="269"/>
      <c r="I62" s="269"/>
      <c r="J62" s="279"/>
      <c r="K62" s="280"/>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3"/>
      <c r="AK62" s="283"/>
    </row>
    <row r="63" s="232" customFormat="1" spans="1:37">
      <c r="A63" s="264"/>
      <c r="B63" s="271"/>
      <c r="C63" s="266"/>
      <c r="D63" s="267"/>
      <c r="E63" s="268"/>
      <c r="F63" s="268"/>
      <c r="G63" s="268"/>
      <c r="H63" s="269"/>
      <c r="I63" s="269"/>
      <c r="J63" s="279"/>
      <c r="K63" s="280"/>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3"/>
      <c r="AK63" s="283"/>
    </row>
    <row r="64" s="232" customFormat="1" spans="1:37">
      <c r="A64" s="264"/>
      <c r="B64" s="271"/>
      <c r="C64" s="266"/>
      <c r="D64" s="267"/>
      <c r="E64" s="268"/>
      <c r="F64" s="268"/>
      <c r="G64" s="268"/>
      <c r="H64" s="269"/>
      <c r="I64" s="269"/>
      <c r="J64" s="279"/>
      <c r="K64" s="282"/>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3"/>
      <c r="AK64" s="283"/>
    </row>
    <row r="65" s="232" customFormat="1" spans="1:37">
      <c r="A65" s="264"/>
      <c r="B65" s="271"/>
      <c r="C65" s="266"/>
      <c r="D65" s="267"/>
      <c r="E65" s="268"/>
      <c r="F65" s="268"/>
      <c r="G65" s="268"/>
      <c r="H65" s="269"/>
      <c r="I65" s="269"/>
      <c r="J65" s="279"/>
      <c r="K65" s="280"/>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3"/>
      <c r="AK65" s="283"/>
    </row>
    <row r="66" s="232" customFormat="1" spans="1:37">
      <c r="A66" s="264"/>
      <c r="B66" s="271"/>
      <c r="C66" s="266"/>
      <c r="D66" s="267"/>
      <c r="E66" s="268"/>
      <c r="F66" s="268"/>
      <c r="G66" s="268"/>
      <c r="H66" s="269"/>
      <c r="I66" s="269"/>
      <c r="J66" s="279"/>
      <c r="K66" s="280"/>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3"/>
      <c r="AK66" s="283"/>
    </row>
    <row r="67" s="232" customFormat="1" spans="1:37">
      <c r="A67" s="264"/>
      <c r="B67" s="271"/>
      <c r="C67" s="266"/>
      <c r="D67" s="267"/>
      <c r="E67" s="268"/>
      <c r="F67" s="268"/>
      <c r="G67" s="268"/>
      <c r="H67" s="269"/>
      <c r="I67" s="269"/>
      <c r="J67" s="279"/>
      <c r="K67" s="280"/>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3"/>
      <c r="AK67" s="283"/>
    </row>
    <row r="68" s="232" customFormat="1" spans="1:37">
      <c r="A68" s="264"/>
      <c r="B68" s="271"/>
      <c r="C68" s="266"/>
      <c r="D68" s="267"/>
      <c r="E68" s="268"/>
      <c r="F68" s="268"/>
      <c r="G68" s="268"/>
      <c r="H68" s="269"/>
      <c r="I68" s="269"/>
      <c r="J68" s="279"/>
      <c r="K68" s="280"/>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3"/>
      <c r="AK68" s="283"/>
    </row>
    <row r="69" s="232" customFormat="1" spans="1:37">
      <c r="A69" s="264"/>
      <c r="B69" s="271"/>
      <c r="C69" s="266"/>
      <c r="D69" s="267"/>
      <c r="E69" s="268"/>
      <c r="F69" s="268"/>
      <c r="G69" s="268"/>
      <c r="H69" s="269"/>
      <c r="I69" s="269"/>
      <c r="J69" s="279"/>
      <c r="K69" s="280"/>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3"/>
      <c r="AK69" s="283"/>
    </row>
    <row r="70" s="232" customFormat="1" spans="1:37">
      <c r="A70" s="264"/>
      <c r="B70" s="271"/>
      <c r="C70" s="266"/>
      <c r="D70" s="267"/>
      <c r="E70" s="268"/>
      <c r="F70" s="268"/>
      <c r="G70" s="268"/>
      <c r="H70" s="269"/>
      <c r="I70" s="269"/>
      <c r="J70" s="279"/>
      <c r="K70" s="280"/>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3"/>
      <c r="AK70" s="283"/>
    </row>
    <row r="71" s="232" customFormat="1" spans="1:37">
      <c r="A71" s="264"/>
      <c r="B71" s="271"/>
      <c r="C71" s="266"/>
      <c r="D71" s="267"/>
      <c r="E71" s="268"/>
      <c r="F71" s="268"/>
      <c r="G71" s="268"/>
      <c r="H71" s="269"/>
      <c r="I71" s="269"/>
      <c r="J71" s="279"/>
      <c r="K71" s="280"/>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3"/>
      <c r="AK71" s="283"/>
    </row>
    <row r="72" s="232" customFormat="1" spans="1:37">
      <c r="A72" s="264"/>
      <c r="B72" s="271"/>
      <c r="C72" s="266"/>
      <c r="D72" s="267"/>
      <c r="E72" s="268"/>
      <c r="F72" s="268"/>
      <c r="G72" s="268"/>
      <c r="H72" s="269"/>
      <c r="I72" s="269"/>
      <c r="J72" s="279"/>
      <c r="K72" s="280"/>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3"/>
      <c r="AK72" s="283"/>
    </row>
    <row r="73" s="232" customFormat="1" spans="1:37">
      <c r="A73" s="264"/>
      <c r="B73" s="271"/>
      <c r="C73" s="266"/>
      <c r="D73" s="267"/>
      <c r="E73" s="268"/>
      <c r="F73" s="268"/>
      <c r="G73" s="268"/>
      <c r="H73" s="269"/>
      <c r="I73" s="269"/>
      <c r="J73" s="279"/>
      <c r="K73" s="280"/>
      <c r="L73" s="281"/>
      <c r="M73" s="281"/>
      <c r="N73" s="281"/>
      <c r="O73" s="281"/>
      <c r="P73" s="281"/>
      <c r="Q73" s="281"/>
      <c r="R73" s="281"/>
      <c r="S73" s="281"/>
      <c r="T73" s="281"/>
      <c r="U73" s="281"/>
      <c r="V73" s="281"/>
      <c r="W73" s="281"/>
      <c r="X73" s="281"/>
      <c r="Y73" s="281"/>
      <c r="Z73" s="281"/>
      <c r="AA73" s="281"/>
      <c r="AB73" s="281"/>
      <c r="AC73" s="281"/>
      <c r="AD73" s="281"/>
      <c r="AE73" s="281"/>
      <c r="AF73" s="281"/>
      <c r="AG73" s="281"/>
      <c r="AH73" s="281"/>
      <c r="AI73" s="281"/>
      <c r="AJ73" s="283"/>
      <c r="AK73" s="283"/>
    </row>
    <row r="74" s="232" customFormat="1" spans="1:37">
      <c r="A74" s="264"/>
      <c r="B74" s="271"/>
      <c r="C74" s="266"/>
      <c r="D74" s="267"/>
      <c r="E74" s="268"/>
      <c r="F74" s="268"/>
      <c r="G74" s="268"/>
      <c r="H74" s="269"/>
      <c r="I74" s="269"/>
      <c r="J74" s="279"/>
      <c r="K74" s="280"/>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3"/>
      <c r="AK74" s="283"/>
    </row>
    <row r="75" s="232" customFormat="1" spans="1:37">
      <c r="A75" s="264"/>
      <c r="B75" s="271"/>
      <c r="C75" s="266"/>
      <c r="D75" s="267"/>
      <c r="E75" s="268"/>
      <c r="F75" s="268"/>
      <c r="G75" s="268"/>
      <c r="H75" s="269"/>
      <c r="I75" s="269"/>
      <c r="J75" s="279"/>
      <c r="K75" s="280"/>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3"/>
      <c r="AK75" s="283"/>
    </row>
    <row r="76" s="232" customFormat="1" spans="1:37">
      <c r="A76" s="264"/>
      <c r="B76" s="271"/>
      <c r="C76" s="266"/>
      <c r="D76" s="267"/>
      <c r="E76" s="268"/>
      <c r="F76" s="268"/>
      <c r="G76" s="268"/>
      <c r="H76" s="269"/>
      <c r="I76" s="269"/>
      <c r="J76" s="279"/>
      <c r="K76" s="280"/>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3"/>
      <c r="AK76" s="283"/>
    </row>
    <row r="77" s="232" customFormat="1" spans="1:37">
      <c r="A77" s="264"/>
      <c r="B77" s="271"/>
      <c r="C77" s="266"/>
      <c r="D77" s="267"/>
      <c r="E77" s="268"/>
      <c r="F77" s="268"/>
      <c r="G77" s="268"/>
      <c r="H77" s="269"/>
      <c r="I77" s="269"/>
      <c r="J77" s="279"/>
      <c r="K77" s="280"/>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3"/>
      <c r="AK77" s="283"/>
    </row>
    <row r="78" s="232" customFormat="1" spans="1:37">
      <c r="A78" s="264"/>
      <c r="B78" s="271"/>
      <c r="C78" s="266"/>
      <c r="D78" s="267"/>
      <c r="E78" s="268"/>
      <c r="F78" s="268"/>
      <c r="G78" s="268"/>
      <c r="H78" s="269"/>
      <c r="I78" s="269"/>
      <c r="J78" s="279"/>
      <c r="K78" s="280"/>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3"/>
      <c r="AK78" s="283"/>
    </row>
    <row r="79" s="232" customFormat="1" spans="1:37">
      <c r="A79" s="264"/>
      <c r="B79" s="271"/>
      <c r="C79" s="266"/>
      <c r="D79" s="267"/>
      <c r="E79" s="268"/>
      <c r="F79" s="268"/>
      <c r="G79" s="268"/>
      <c r="H79" s="269"/>
      <c r="I79" s="269"/>
      <c r="J79" s="279"/>
      <c r="K79" s="280"/>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3"/>
      <c r="AK79" s="283"/>
    </row>
    <row r="80" s="232" customFormat="1" spans="1:37">
      <c r="A80" s="264"/>
      <c r="B80" s="271"/>
      <c r="C80" s="266"/>
      <c r="D80" s="267"/>
      <c r="E80" s="268"/>
      <c r="F80" s="268"/>
      <c r="G80" s="268"/>
      <c r="H80" s="269"/>
      <c r="I80" s="269"/>
      <c r="J80" s="279"/>
      <c r="K80" s="280"/>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3"/>
      <c r="AK80" s="283"/>
    </row>
    <row r="81" s="232" customFormat="1" spans="1:37">
      <c r="A81" s="264"/>
      <c r="B81" s="271"/>
      <c r="C81" s="266"/>
      <c r="D81" s="267"/>
      <c r="E81" s="268"/>
      <c r="F81" s="268"/>
      <c r="G81" s="268"/>
      <c r="H81" s="269"/>
      <c r="I81" s="269"/>
      <c r="J81" s="279"/>
      <c r="K81" s="280"/>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3"/>
      <c r="AK81" s="283"/>
    </row>
    <row r="82" s="232" customFormat="1" spans="1:37">
      <c r="A82" s="264"/>
      <c r="B82" s="271"/>
      <c r="C82" s="266"/>
      <c r="D82" s="267"/>
      <c r="E82" s="268"/>
      <c r="F82" s="268"/>
      <c r="G82" s="268"/>
      <c r="H82" s="269"/>
      <c r="I82" s="269"/>
      <c r="J82" s="279"/>
      <c r="K82" s="280"/>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3"/>
      <c r="AK82" s="283"/>
    </row>
    <row r="83" s="232" customFormat="1" spans="1:37">
      <c r="A83" s="264"/>
      <c r="B83" s="271"/>
      <c r="C83" s="266"/>
      <c r="D83" s="267"/>
      <c r="E83" s="268"/>
      <c r="F83" s="268"/>
      <c r="G83" s="268"/>
      <c r="H83" s="269"/>
      <c r="I83" s="269"/>
      <c r="J83" s="279"/>
      <c r="K83" s="280"/>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3"/>
      <c r="AK83" s="283"/>
    </row>
    <row r="84" s="232" customFormat="1" spans="1:37">
      <c r="A84" s="264"/>
      <c r="B84" s="271"/>
      <c r="C84" s="266"/>
      <c r="D84" s="267"/>
      <c r="E84" s="268"/>
      <c r="F84" s="268"/>
      <c r="G84" s="268"/>
      <c r="H84" s="269"/>
      <c r="I84" s="269"/>
      <c r="J84" s="279"/>
      <c r="K84" s="280"/>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3"/>
      <c r="AK84" s="283"/>
    </row>
    <row r="85" s="232" customFormat="1" spans="1:37">
      <c r="A85" s="264"/>
      <c r="B85" s="271"/>
      <c r="C85" s="266"/>
      <c r="D85" s="267"/>
      <c r="E85" s="268"/>
      <c r="F85" s="268"/>
      <c r="G85" s="268"/>
      <c r="H85" s="269"/>
      <c r="I85" s="269"/>
      <c r="J85" s="279"/>
      <c r="K85" s="280"/>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3"/>
      <c r="AK85" s="283"/>
    </row>
    <row r="86" s="232" customFormat="1" spans="1:37">
      <c r="A86" s="264"/>
      <c r="B86" s="271"/>
      <c r="C86" s="266"/>
      <c r="D86" s="267"/>
      <c r="E86" s="268"/>
      <c r="F86" s="268"/>
      <c r="G86" s="268"/>
      <c r="H86" s="269"/>
      <c r="I86" s="269"/>
      <c r="J86" s="279"/>
      <c r="K86" s="280"/>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3"/>
      <c r="AK86" s="283"/>
    </row>
    <row r="87" s="232" customFormat="1" spans="1:37">
      <c r="A87" s="264"/>
      <c r="B87" s="271"/>
      <c r="C87" s="266"/>
      <c r="D87" s="267"/>
      <c r="E87" s="268"/>
      <c r="F87" s="268"/>
      <c r="G87" s="268"/>
      <c r="H87" s="269"/>
      <c r="I87" s="269"/>
      <c r="J87" s="279"/>
      <c r="K87" s="282"/>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3"/>
      <c r="AK87" s="283"/>
    </row>
    <row r="88" s="232" customFormat="1" spans="1:37">
      <c r="A88" s="264"/>
      <c r="B88" s="271"/>
      <c r="C88" s="266"/>
      <c r="D88" s="267"/>
      <c r="E88" s="268"/>
      <c r="F88" s="268"/>
      <c r="G88" s="268"/>
      <c r="H88" s="269"/>
      <c r="I88" s="269"/>
      <c r="J88" s="279"/>
      <c r="K88" s="280"/>
      <c r="L88" s="281"/>
      <c r="M88" s="281"/>
      <c r="N88" s="281"/>
      <c r="O88" s="281"/>
      <c r="P88" s="281"/>
      <c r="Q88" s="281"/>
      <c r="R88" s="281"/>
      <c r="S88" s="281"/>
      <c r="T88" s="281"/>
      <c r="U88" s="281"/>
      <c r="V88" s="281"/>
      <c r="W88" s="281"/>
      <c r="X88" s="281"/>
      <c r="Y88" s="281"/>
      <c r="Z88" s="281"/>
      <c r="AA88" s="281"/>
      <c r="AB88" s="281"/>
      <c r="AC88" s="281"/>
      <c r="AD88" s="281"/>
      <c r="AE88" s="281"/>
      <c r="AF88" s="281"/>
      <c r="AG88" s="281"/>
      <c r="AH88" s="281"/>
      <c r="AI88" s="281"/>
      <c r="AJ88" s="283"/>
      <c r="AK88" s="283"/>
    </row>
    <row r="89" s="232" customFormat="1" spans="1:37">
      <c r="A89" s="264"/>
      <c r="B89" s="271"/>
      <c r="C89" s="266"/>
      <c r="D89" s="267"/>
      <c r="E89" s="268"/>
      <c r="F89" s="268"/>
      <c r="G89" s="268"/>
      <c r="H89" s="269"/>
      <c r="I89" s="269"/>
      <c r="J89" s="279"/>
      <c r="K89" s="282"/>
      <c r="L89" s="281"/>
      <c r="M89" s="281"/>
      <c r="N89" s="281"/>
      <c r="O89" s="281"/>
      <c r="P89" s="281"/>
      <c r="Q89" s="281"/>
      <c r="R89" s="281"/>
      <c r="S89" s="281"/>
      <c r="T89" s="281"/>
      <c r="U89" s="281"/>
      <c r="V89" s="281"/>
      <c r="W89" s="281"/>
      <c r="X89" s="281"/>
      <c r="Y89" s="281"/>
      <c r="Z89" s="281"/>
      <c r="AA89" s="281"/>
      <c r="AB89" s="281"/>
      <c r="AC89" s="281"/>
      <c r="AD89" s="281"/>
      <c r="AE89" s="281"/>
      <c r="AF89" s="281"/>
      <c r="AG89" s="281"/>
      <c r="AH89" s="281"/>
      <c r="AI89" s="281"/>
      <c r="AJ89" s="283"/>
      <c r="AK89" s="283"/>
    </row>
    <row r="90" s="232" customFormat="1" spans="1:37">
      <c r="A90" s="264"/>
      <c r="B90" s="271"/>
      <c r="C90" s="266"/>
      <c r="D90" s="267"/>
      <c r="E90" s="268"/>
      <c r="F90" s="268"/>
      <c r="G90" s="268"/>
      <c r="H90" s="269"/>
      <c r="I90" s="269"/>
      <c r="J90" s="279"/>
      <c r="K90" s="280"/>
      <c r="L90" s="281"/>
      <c r="M90" s="281"/>
      <c r="N90" s="281"/>
      <c r="O90" s="281"/>
      <c r="P90" s="281"/>
      <c r="Q90" s="281"/>
      <c r="R90" s="281"/>
      <c r="S90" s="281"/>
      <c r="T90" s="281"/>
      <c r="U90" s="281"/>
      <c r="V90" s="281"/>
      <c r="W90" s="281"/>
      <c r="X90" s="281"/>
      <c r="Y90" s="281"/>
      <c r="Z90" s="281"/>
      <c r="AA90" s="281"/>
      <c r="AB90" s="281"/>
      <c r="AC90" s="281"/>
      <c r="AD90" s="281"/>
      <c r="AE90" s="281"/>
      <c r="AF90" s="281"/>
      <c r="AG90" s="281"/>
      <c r="AH90" s="281"/>
      <c r="AI90" s="281"/>
      <c r="AJ90" s="283"/>
      <c r="AK90" s="283"/>
    </row>
    <row r="91" s="232" customFormat="1" spans="1:37">
      <c r="A91" s="264"/>
      <c r="B91" s="271"/>
      <c r="C91" s="266"/>
      <c r="D91" s="267"/>
      <c r="E91" s="268"/>
      <c r="F91" s="268"/>
      <c r="G91" s="268"/>
      <c r="H91" s="269"/>
      <c r="I91" s="269"/>
      <c r="J91" s="279"/>
      <c r="K91" s="280"/>
      <c r="L91" s="281"/>
      <c r="M91" s="281"/>
      <c r="N91" s="281"/>
      <c r="O91" s="281"/>
      <c r="P91" s="281"/>
      <c r="Q91" s="281"/>
      <c r="R91" s="281"/>
      <c r="S91" s="281"/>
      <c r="T91" s="281"/>
      <c r="U91" s="281"/>
      <c r="V91" s="281"/>
      <c r="W91" s="281"/>
      <c r="X91" s="281"/>
      <c r="Y91" s="281"/>
      <c r="Z91" s="281"/>
      <c r="AA91" s="281"/>
      <c r="AB91" s="281"/>
      <c r="AC91" s="281"/>
      <c r="AD91" s="281"/>
      <c r="AE91" s="281"/>
      <c r="AF91" s="281"/>
      <c r="AG91" s="281"/>
      <c r="AH91" s="281"/>
      <c r="AI91" s="281"/>
      <c r="AJ91" s="283"/>
      <c r="AK91" s="283"/>
    </row>
    <row r="92" s="232" customFormat="1" spans="1:37">
      <c r="A92" s="264"/>
      <c r="B92" s="271"/>
      <c r="C92" s="266"/>
      <c r="D92" s="267"/>
      <c r="E92" s="268"/>
      <c r="F92" s="268"/>
      <c r="G92" s="268"/>
      <c r="H92" s="269"/>
      <c r="I92" s="269"/>
      <c r="J92" s="279"/>
      <c r="K92" s="280"/>
      <c r="L92" s="281"/>
      <c r="M92" s="281"/>
      <c r="N92" s="281"/>
      <c r="O92" s="281"/>
      <c r="P92" s="281"/>
      <c r="Q92" s="281"/>
      <c r="R92" s="281"/>
      <c r="S92" s="281"/>
      <c r="T92" s="281"/>
      <c r="U92" s="281"/>
      <c r="V92" s="281"/>
      <c r="W92" s="281"/>
      <c r="X92" s="281"/>
      <c r="Y92" s="281"/>
      <c r="Z92" s="281"/>
      <c r="AA92" s="281"/>
      <c r="AB92" s="281"/>
      <c r="AC92" s="281"/>
      <c r="AD92" s="281"/>
      <c r="AE92" s="281"/>
      <c r="AF92" s="281"/>
      <c r="AG92" s="281"/>
      <c r="AH92" s="281"/>
      <c r="AI92" s="281"/>
      <c r="AJ92" s="283"/>
      <c r="AK92" s="283"/>
    </row>
    <row r="93" s="232" customFormat="1" spans="1:37">
      <c r="A93" s="264"/>
      <c r="B93" s="271"/>
      <c r="C93" s="266"/>
      <c r="D93" s="267"/>
      <c r="E93" s="268"/>
      <c r="F93" s="268"/>
      <c r="G93" s="268"/>
      <c r="H93" s="269"/>
      <c r="I93" s="269"/>
      <c r="J93" s="279"/>
      <c r="K93" s="280"/>
      <c r="L93" s="281"/>
      <c r="M93" s="281"/>
      <c r="N93" s="281"/>
      <c r="O93" s="281"/>
      <c r="P93" s="281"/>
      <c r="Q93" s="281"/>
      <c r="R93" s="281"/>
      <c r="S93" s="281"/>
      <c r="T93" s="281"/>
      <c r="U93" s="281"/>
      <c r="V93" s="281"/>
      <c r="W93" s="281"/>
      <c r="X93" s="281"/>
      <c r="Y93" s="281"/>
      <c r="Z93" s="281"/>
      <c r="AA93" s="281"/>
      <c r="AB93" s="281"/>
      <c r="AC93" s="281"/>
      <c r="AD93" s="281"/>
      <c r="AE93" s="281"/>
      <c r="AF93" s="281"/>
      <c r="AG93" s="281"/>
      <c r="AH93" s="281"/>
      <c r="AI93" s="281"/>
      <c r="AJ93" s="283"/>
      <c r="AK93" s="283"/>
    </row>
    <row r="94" s="232" customFormat="1" spans="1:37">
      <c r="A94" s="264"/>
      <c r="B94" s="265"/>
      <c r="C94" s="266"/>
      <c r="D94" s="267"/>
      <c r="E94" s="268"/>
      <c r="F94" s="268"/>
      <c r="G94" s="268"/>
      <c r="H94" s="269"/>
      <c r="I94" s="269"/>
      <c r="J94" s="279"/>
      <c r="K94" s="282"/>
      <c r="L94" s="281"/>
      <c r="M94" s="281"/>
      <c r="N94" s="281"/>
      <c r="O94" s="281"/>
      <c r="P94" s="281"/>
      <c r="Q94" s="281"/>
      <c r="R94" s="281"/>
      <c r="S94" s="281"/>
      <c r="T94" s="281"/>
      <c r="U94" s="281"/>
      <c r="V94" s="281"/>
      <c r="W94" s="281"/>
      <c r="X94" s="281"/>
      <c r="Y94" s="281"/>
      <c r="Z94" s="281"/>
      <c r="AA94" s="281"/>
      <c r="AB94" s="281"/>
      <c r="AC94" s="281"/>
      <c r="AD94" s="281"/>
      <c r="AE94" s="281"/>
      <c r="AF94" s="281"/>
      <c r="AG94" s="281"/>
      <c r="AH94" s="281"/>
      <c r="AI94" s="281"/>
      <c r="AJ94" s="283"/>
      <c r="AK94" s="283"/>
    </row>
    <row r="95" s="232" customFormat="1" spans="1:37">
      <c r="A95" s="264"/>
      <c r="B95" s="271"/>
      <c r="C95" s="266"/>
      <c r="D95" s="267"/>
      <c r="E95" s="268"/>
      <c r="F95" s="268"/>
      <c r="G95" s="268"/>
      <c r="H95" s="269"/>
      <c r="I95" s="269"/>
      <c r="J95" s="279"/>
      <c r="K95" s="280"/>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281"/>
      <c r="AJ95" s="283"/>
      <c r="AK95" s="283"/>
    </row>
    <row r="96" s="232" customFormat="1" spans="1:37">
      <c r="A96" s="264"/>
      <c r="B96" s="271"/>
      <c r="C96" s="266"/>
      <c r="D96" s="267"/>
      <c r="E96" s="268"/>
      <c r="F96" s="268"/>
      <c r="G96" s="268"/>
      <c r="H96" s="269"/>
      <c r="I96" s="269"/>
      <c r="J96" s="279"/>
      <c r="K96" s="280"/>
      <c r="L96" s="281"/>
      <c r="M96" s="281"/>
      <c r="N96" s="281"/>
      <c r="O96" s="281"/>
      <c r="P96" s="281"/>
      <c r="Q96" s="281"/>
      <c r="R96" s="281"/>
      <c r="S96" s="281"/>
      <c r="T96" s="281"/>
      <c r="U96" s="281"/>
      <c r="V96" s="281"/>
      <c r="W96" s="281"/>
      <c r="X96" s="281"/>
      <c r="Y96" s="281"/>
      <c r="Z96" s="281"/>
      <c r="AA96" s="281"/>
      <c r="AB96" s="281"/>
      <c r="AC96" s="281"/>
      <c r="AD96" s="281"/>
      <c r="AE96" s="281"/>
      <c r="AF96" s="281"/>
      <c r="AG96" s="281"/>
      <c r="AH96" s="281"/>
      <c r="AI96" s="281"/>
      <c r="AJ96" s="283"/>
      <c r="AK96" s="283"/>
    </row>
    <row r="97" s="232" customFormat="1" spans="1:37">
      <c r="A97" s="264"/>
      <c r="B97" s="265"/>
      <c r="C97" s="266"/>
      <c r="D97" s="267"/>
      <c r="E97" s="268"/>
      <c r="F97" s="268"/>
      <c r="G97" s="268"/>
      <c r="H97" s="269"/>
      <c r="I97" s="269"/>
      <c r="J97" s="279"/>
      <c r="K97" s="282"/>
      <c r="L97" s="281"/>
      <c r="M97" s="281"/>
      <c r="N97" s="281"/>
      <c r="O97" s="281"/>
      <c r="P97" s="281"/>
      <c r="Q97" s="281"/>
      <c r="R97" s="281"/>
      <c r="S97" s="281"/>
      <c r="T97" s="281"/>
      <c r="U97" s="281"/>
      <c r="V97" s="281"/>
      <c r="W97" s="281"/>
      <c r="X97" s="281"/>
      <c r="Y97" s="281"/>
      <c r="Z97" s="281"/>
      <c r="AA97" s="281"/>
      <c r="AB97" s="281"/>
      <c r="AC97" s="281"/>
      <c r="AD97" s="281"/>
      <c r="AE97" s="281"/>
      <c r="AF97" s="281"/>
      <c r="AG97" s="281"/>
      <c r="AH97" s="281"/>
      <c r="AI97" s="281"/>
      <c r="AJ97" s="283"/>
      <c r="AK97" s="283"/>
    </row>
    <row r="98" s="232" customFormat="1" spans="1:37">
      <c r="A98" s="264"/>
      <c r="B98" s="271"/>
      <c r="C98" s="266"/>
      <c r="D98" s="267"/>
      <c r="E98" s="268"/>
      <c r="F98" s="268"/>
      <c r="G98" s="268"/>
      <c r="H98" s="269"/>
      <c r="I98" s="269"/>
      <c r="J98" s="279"/>
      <c r="K98" s="280"/>
      <c r="L98" s="281"/>
      <c r="M98" s="281"/>
      <c r="N98" s="281"/>
      <c r="O98" s="281"/>
      <c r="P98" s="281"/>
      <c r="Q98" s="281"/>
      <c r="R98" s="281"/>
      <c r="S98" s="281"/>
      <c r="T98" s="281"/>
      <c r="U98" s="281"/>
      <c r="V98" s="281"/>
      <c r="W98" s="281"/>
      <c r="X98" s="281"/>
      <c r="Y98" s="281"/>
      <c r="Z98" s="281"/>
      <c r="AA98" s="281"/>
      <c r="AB98" s="281"/>
      <c r="AC98" s="281"/>
      <c r="AD98" s="281"/>
      <c r="AE98" s="281"/>
      <c r="AF98" s="281"/>
      <c r="AG98" s="281"/>
      <c r="AH98" s="281"/>
      <c r="AI98" s="281"/>
      <c r="AJ98" s="283"/>
      <c r="AK98" s="283"/>
    </row>
    <row r="99" s="232" customFormat="1" spans="1:37">
      <c r="A99" s="264"/>
      <c r="B99" s="271"/>
      <c r="C99" s="266"/>
      <c r="D99" s="267"/>
      <c r="E99" s="268"/>
      <c r="F99" s="268"/>
      <c r="G99" s="268"/>
      <c r="H99" s="269"/>
      <c r="I99" s="269"/>
      <c r="J99" s="279"/>
      <c r="K99" s="280"/>
      <c r="L99" s="281"/>
      <c r="M99" s="281"/>
      <c r="N99" s="281"/>
      <c r="O99" s="281"/>
      <c r="P99" s="281"/>
      <c r="Q99" s="281"/>
      <c r="R99" s="281"/>
      <c r="S99" s="281"/>
      <c r="T99" s="281"/>
      <c r="U99" s="281"/>
      <c r="V99" s="281"/>
      <c r="W99" s="281"/>
      <c r="X99" s="281"/>
      <c r="Y99" s="281"/>
      <c r="Z99" s="281"/>
      <c r="AA99" s="281"/>
      <c r="AB99" s="281"/>
      <c r="AC99" s="281"/>
      <c r="AD99" s="281"/>
      <c r="AE99" s="281"/>
      <c r="AF99" s="281"/>
      <c r="AG99" s="281"/>
      <c r="AH99" s="281"/>
      <c r="AI99" s="281"/>
      <c r="AJ99" s="283"/>
      <c r="AK99" s="283"/>
    </row>
    <row r="100" s="232" customFormat="1" spans="1:37">
      <c r="A100" s="264"/>
      <c r="B100" s="271"/>
      <c r="C100" s="266"/>
      <c r="D100" s="267"/>
      <c r="E100" s="268"/>
      <c r="F100" s="268"/>
      <c r="G100" s="268"/>
      <c r="H100" s="269"/>
      <c r="I100" s="269"/>
      <c r="J100" s="279"/>
      <c r="K100" s="280"/>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1"/>
      <c r="AJ100" s="283"/>
      <c r="AK100" s="283"/>
    </row>
    <row r="101" s="232" customFormat="1" spans="1:37">
      <c r="A101" s="264"/>
      <c r="B101" s="271"/>
      <c r="C101" s="266"/>
      <c r="D101" s="267"/>
      <c r="E101" s="268"/>
      <c r="F101" s="268"/>
      <c r="G101" s="268"/>
      <c r="H101" s="269"/>
      <c r="I101" s="269"/>
      <c r="J101" s="279"/>
      <c r="K101" s="280"/>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81"/>
      <c r="AH101" s="281"/>
      <c r="AI101" s="281"/>
      <c r="AJ101" s="283"/>
      <c r="AK101" s="283"/>
    </row>
    <row r="102" s="232" customFormat="1" spans="1:37">
      <c r="A102" s="264"/>
      <c r="B102" s="271"/>
      <c r="C102" s="266"/>
      <c r="D102" s="267"/>
      <c r="E102" s="268"/>
      <c r="F102" s="268"/>
      <c r="G102" s="268"/>
      <c r="H102" s="269"/>
      <c r="I102" s="269"/>
      <c r="J102" s="279"/>
      <c r="K102" s="280"/>
      <c r="L102" s="281"/>
      <c r="M102" s="281"/>
      <c r="N102" s="281"/>
      <c r="O102" s="281"/>
      <c r="P102" s="281"/>
      <c r="Q102" s="281"/>
      <c r="R102" s="281"/>
      <c r="S102" s="281"/>
      <c r="T102" s="281"/>
      <c r="U102" s="281"/>
      <c r="V102" s="281"/>
      <c r="W102" s="281"/>
      <c r="X102" s="281"/>
      <c r="Y102" s="281"/>
      <c r="Z102" s="281"/>
      <c r="AA102" s="281"/>
      <c r="AB102" s="281"/>
      <c r="AC102" s="281"/>
      <c r="AD102" s="281"/>
      <c r="AE102" s="281"/>
      <c r="AF102" s="281"/>
      <c r="AG102" s="281"/>
      <c r="AH102" s="281"/>
      <c r="AI102" s="281"/>
      <c r="AJ102" s="283"/>
      <c r="AK102" s="283"/>
    </row>
    <row r="103" s="232" customFormat="1" spans="1:37">
      <c r="A103" s="264"/>
      <c r="B103" s="271"/>
      <c r="C103" s="266"/>
      <c r="D103" s="267"/>
      <c r="E103" s="268"/>
      <c r="F103" s="268"/>
      <c r="G103" s="268"/>
      <c r="H103" s="269"/>
      <c r="I103" s="269"/>
      <c r="J103" s="279"/>
      <c r="K103" s="280"/>
      <c r="L103" s="281"/>
      <c r="M103" s="281"/>
      <c r="N103" s="281"/>
      <c r="O103" s="281"/>
      <c r="P103" s="281"/>
      <c r="Q103" s="281"/>
      <c r="R103" s="281"/>
      <c r="S103" s="281"/>
      <c r="T103" s="281"/>
      <c r="U103" s="281"/>
      <c r="V103" s="281"/>
      <c r="W103" s="281"/>
      <c r="X103" s="281"/>
      <c r="Y103" s="281"/>
      <c r="Z103" s="281"/>
      <c r="AA103" s="281"/>
      <c r="AB103" s="281"/>
      <c r="AC103" s="281"/>
      <c r="AD103" s="281"/>
      <c r="AE103" s="281"/>
      <c r="AF103" s="281"/>
      <c r="AG103" s="281"/>
      <c r="AH103" s="281"/>
      <c r="AI103" s="281"/>
      <c r="AJ103" s="283"/>
      <c r="AK103" s="283"/>
    </row>
    <row r="104" s="232" customFormat="1" spans="1:37">
      <c r="A104" s="264"/>
      <c r="B104" s="271"/>
      <c r="C104" s="266"/>
      <c r="D104" s="267"/>
      <c r="E104" s="268"/>
      <c r="F104" s="268"/>
      <c r="G104" s="268"/>
      <c r="H104" s="269"/>
      <c r="I104" s="269"/>
      <c r="J104" s="279"/>
      <c r="K104" s="280"/>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3"/>
      <c r="AK104" s="283"/>
    </row>
    <row r="105" s="232" customFormat="1" spans="1:37">
      <c r="A105" s="264"/>
      <c r="B105" s="271"/>
      <c r="C105" s="266"/>
      <c r="D105" s="267"/>
      <c r="E105" s="268"/>
      <c r="F105" s="268"/>
      <c r="G105" s="268"/>
      <c r="H105" s="269"/>
      <c r="I105" s="269"/>
      <c r="J105" s="279"/>
      <c r="K105" s="280"/>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3"/>
      <c r="AK105" s="283"/>
    </row>
    <row r="106" s="232" customFormat="1" spans="1:37">
      <c r="A106" s="264"/>
      <c r="B106" s="271"/>
      <c r="C106" s="266"/>
      <c r="D106" s="267"/>
      <c r="E106" s="268"/>
      <c r="F106" s="268"/>
      <c r="G106" s="268"/>
      <c r="H106" s="269"/>
      <c r="I106" s="269"/>
      <c r="J106" s="279"/>
      <c r="K106" s="280"/>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3"/>
      <c r="AK106" s="283"/>
    </row>
    <row r="107" s="232" customFormat="1" spans="1:37">
      <c r="A107" s="264"/>
      <c r="B107" s="265"/>
      <c r="C107" s="266"/>
      <c r="D107" s="267"/>
      <c r="E107" s="268"/>
      <c r="F107" s="268"/>
      <c r="G107" s="268"/>
      <c r="H107" s="269"/>
      <c r="I107" s="269"/>
      <c r="J107" s="279"/>
      <c r="K107" s="282"/>
      <c r="L107" s="281"/>
      <c r="M107" s="281"/>
      <c r="N107" s="281"/>
      <c r="O107" s="281"/>
      <c r="P107" s="281"/>
      <c r="Q107" s="281"/>
      <c r="R107" s="281"/>
      <c r="S107" s="281"/>
      <c r="T107" s="281"/>
      <c r="U107" s="281"/>
      <c r="V107" s="281"/>
      <c r="W107" s="281"/>
      <c r="X107" s="281"/>
      <c r="Y107" s="281"/>
      <c r="Z107" s="281"/>
      <c r="AA107" s="281"/>
      <c r="AB107" s="281"/>
      <c r="AC107" s="281"/>
      <c r="AD107" s="281"/>
      <c r="AE107" s="281"/>
      <c r="AF107" s="281"/>
      <c r="AG107" s="281"/>
      <c r="AH107" s="281"/>
      <c r="AI107" s="281"/>
      <c r="AJ107" s="283"/>
      <c r="AK107" s="283"/>
    </row>
    <row r="108" s="232" customFormat="1" spans="1:37">
      <c r="A108" s="264"/>
      <c r="B108" s="271"/>
      <c r="C108" s="266"/>
      <c r="D108" s="267"/>
      <c r="E108" s="268"/>
      <c r="F108" s="268"/>
      <c r="G108" s="268"/>
      <c r="H108" s="269"/>
      <c r="I108" s="269"/>
      <c r="J108" s="279"/>
      <c r="K108" s="280"/>
      <c r="L108" s="281"/>
      <c r="M108" s="281"/>
      <c r="N108" s="281"/>
      <c r="O108" s="281"/>
      <c r="P108" s="281"/>
      <c r="Q108" s="281"/>
      <c r="R108" s="281"/>
      <c r="S108" s="281"/>
      <c r="T108" s="281"/>
      <c r="U108" s="281"/>
      <c r="V108" s="281"/>
      <c r="W108" s="281"/>
      <c r="X108" s="281"/>
      <c r="Y108" s="281"/>
      <c r="Z108" s="281"/>
      <c r="AA108" s="281"/>
      <c r="AB108" s="281"/>
      <c r="AC108" s="281"/>
      <c r="AD108" s="281"/>
      <c r="AE108" s="281"/>
      <c r="AF108" s="281"/>
      <c r="AG108" s="281"/>
      <c r="AH108" s="281"/>
      <c r="AI108" s="281"/>
      <c r="AJ108" s="283"/>
      <c r="AK108" s="283"/>
    </row>
    <row r="109" s="232" customFormat="1" spans="1:37">
      <c r="A109" s="264"/>
      <c r="B109" s="271"/>
      <c r="C109" s="266"/>
      <c r="D109" s="267"/>
      <c r="E109" s="268"/>
      <c r="F109" s="268"/>
      <c r="G109" s="268"/>
      <c r="H109" s="269"/>
      <c r="I109" s="269"/>
      <c r="J109" s="279"/>
      <c r="K109" s="280"/>
      <c r="L109" s="281"/>
      <c r="M109" s="281"/>
      <c r="N109" s="281"/>
      <c r="O109" s="281"/>
      <c r="P109" s="281"/>
      <c r="Q109" s="281"/>
      <c r="R109" s="281"/>
      <c r="S109" s="281"/>
      <c r="T109" s="281"/>
      <c r="U109" s="281"/>
      <c r="V109" s="281"/>
      <c r="W109" s="281"/>
      <c r="X109" s="281"/>
      <c r="Y109" s="281"/>
      <c r="Z109" s="281"/>
      <c r="AA109" s="281"/>
      <c r="AB109" s="281"/>
      <c r="AC109" s="281"/>
      <c r="AD109" s="281"/>
      <c r="AE109" s="281"/>
      <c r="AF109" s="281"/>
      <c r="AG109" s="281"/>
      <c r="AH109" s="281"/>
      <c r="AI109" s="281"/>
      <c r="AJ109" s="283"/>
      <c r="AK109" s="283"/>
    </row>
    <row r="110" s="232" customFormat="1" spans="1:37">
      <c r="A110" s="264"/>
      <c r="B110" s="271"/>
      <c r="C110" s="266"/>
      <c r="D110" s="267"/>
      <c r="E110" s="268"/>
      <c r="F110" s="268"/>
      <c r="G110" s="268"/>
      <c r="H110" s="269"/>
      <c r="I110" s="269"/>
      <c r="J110" s="279"/>
      <c r="K110" s="280"/>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3"/>
      <c r="AK110" s="283"/>
    </row>
    <row r="111" s="232" customFormat="1" spans="1:37">
      <c r="A111" s="264"/>
      <c r="B111" s="265"/>
      <c r="C111" s="266"/>
      <c r="D111" s="267"/>
      <c r="E111" s="268"/>
      <c r="F111" s="268"/>
      <c r="G111" s="268"/>
      <c r="H111" s="269"/>
      <c r="I111" s="269"/>
      <c r="J111" s="279"/>
      <c r="K111" s="282"/>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3"/>
      <c r="AK111" s="283"/>
    </row>
    <row r="112" s="232" customFormat="1" spans="1:37">
      <c r="A112" s="264"/>
      <c r="B112" s="271"/>
      <c r="C112" s="266"/>
      <c r="D112" s="267"/>
      <c r="E112" s="268"/>
      <c r="F112" s="268"/>
      <c r="G112" s="268"/>
      <c r="H112" s="269"/>
      <c r="I112" s="269"/>
      <c r="J112" s="279"/>
      <c r="K112" s="280"/>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3"/>
      <c r="AK112" s="283"/>
    </row>
    <row r="113" s="232" customFormat="1" spans="1:37">
      <c r="A113" s="264"/>
      <c r="B113" s="271"/>
      <c r="C113" s="266"/>
      <c r="D113" s="267"/>
      <c r="E113" s="268"/>
      <c r="F113" s="268"/>
      <c r="G113" s="268"/>
      <c r="H113" s="269"/>
      <c r="I113" s="269"/>
      <c r="J113" s="279"/>
      <c r="K113" s="280"/>
      <c r="L113" s="281"/>
      <c r="M113" s="281"/>
      <c r="N113" s="281"/>
      <c r="O113" s="281"/>
      <c r="P113" s="281"/>
      <c r="Q113" s="281"/>
      <c r="R113" s="281"/>
      <c r="S113" s="281"/>
      <c r="T113" s="281"/>
      <c r="U113" s="281"/>
      <c r="V113" s="281"/>
      <c r="W113" s="281"/>
      <c r="X113" s="281"/>
      <c r="Y113" s="281"/>
      <c r="Z113" s="281"/>
      <c r="AA113" s="281"/>
      <c r="AB113" s="281"/>
      <c r="AC113" s="281"/>
      <c r="AD113" s="281"/>
      <c r="AE113" s="281"/>
      <c r="AF113" s="281"/>
      <c r="AG113" s="281"/>
      <c r="AH113" s="281"/>
      <c r="AI113" s="281"/>
      <c r="AJ113" s="283"/>
      <c r="AK113" s="283"/>
    </row>
    <row r="114" s="232" customFormat="1" spans="1:37">
      <c r="A114" s="264"/>
      <c r="B114" s="265"/>
      <c r="C114" s="266"/>
      <c r="D114" s="267"/>
      <c r="E114" s="268"/>
      <c r="F114" s="268"/>
      <c r="G114" s="268"/>
      <c r="H114" s="269"/>
      <c r="I114" s="269"/>
      <c r="J114" s="279"/>
      <c r="K114" s="282"/>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3"/>
      <c r="AK114" s="283"/>
    </row>
    <row r="115" s="232" customFormat="1" spans="1:37">
      <c r="A115" s="264"/>
      <c r="B115" s="271"/>
      <c r="C115" s="266"/>
      <c r="D115" s="267"/>
      <c r="E115" s="268"/>
      <c r="F115" s="268"/>
      <c r="G115" s="268"/>
      <c r="H115" s="269"/>
      <c r="I115" s="269"/>
      <c r="J115" s="279"/>
      <c r="K115" s="280"/>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3"/>
      <c r="AK115" s="283"/>
    </row>
    <row r="116" s="232" customFormat="1" spans="1:37">
      <c r="A116" s="264"/>
      <c r="B116" s="271"/>
      <c r="C116" s="266"/>
      <c r="D116" s="267"/>
      <c r="E116" s="268"/>
      <c r="F116" s="268"/>
      <c r="G116" s="268"/>
      <c r="H116" s="269"/>
      <c r="I116" s="269"/>
      <c r="J116" s="279"/>
      <c r="K116" s="280"/>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3"/>
      <c r="AK116" s="283"/>
    </row>
    <row r="117" s="232" customFormat="1" spans="1:37">
      <c r="A117" s="264"/>
      <c r="B117" s="271"/>
      <c r="C117" s="266"/>
      <c r="D117" s="267"/>
      <c r="E117" s="268"/>
      <c r="F117" s="268"/>
      <c r="G117" s="268"/>
      <c r="H117" s="269"/>
      <c r="I117" s="269"/>
      <c r="J117" s="279"/>
      <c r="K117" s="280"/>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3"/>
      <c r="AK117" s="283"/>
    </row>
    <row r="118" s="232" customFormat="1" spans="1:37">
      <c r="A118" s="264"/>
      <c r="B118" s="265"/>
      <c r="C118" s="266"/>
      <c r="D118" s="267"/>
      <c r="E118" s="268"/>
      <c r="F118" s="268"/>
      <c r="G118" s="268"/>
      <c r="H118" s="269"/>
      <c r="I118" s="269"/>
      <c r="J118" s="279"/>
      <c r="K118" s="282"/>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3"/>
      <c r="AK118" s="283"/>
    </row>
    <row r="119" s="232" customFormat="1" spans="1:37">
      <c r="A119" s="264"/>
      <c r="B119" s="265"/>
      <c r="C119" s="266"/>
      <c r="D119" s="267"/>
      <c r="E119" s="268"/>
      <c r="F119" s="268"/>
      <c r="G119" s="268"/>
      <c r="H119" s="269"/>
      <c r="I119" s="269"/>
      <c r="J119" s="279"/>
      <c r="K119" s="282"/>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3"/>
      <c r="AK119" s="283"/>
    </row>
    <row r="120" s="232" customFormat="1" spans="1:37">
      <c r="A120" s="264"/>
      <c r="B120" s="265"/>
      <c r="C120" s="266"/>
      <c r="D120" s="267"/>
      <c r="E120" s="268"/>
      <c r="F120" s="268"/>
      <c r="G120" s="268"/>
      <c r="H120" s="269"/>
      <c r="I120" s="269"/>
      <c r="J120" s="279"/>
      <c r="K120" s="282"/>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3"/>
      <c r="AK120" s="283"/>
    </row>
    <row r="121" s="232" customFormat="1" spans="1:37">
      <c r="A121" s="284"/>
      <c r="B121" s="285"/>
      <c r="C121" s="279"/>
      <c r="D121" s="279"/>
      <c r="E121" s="268"/>
      <c r="F121" s="268"/>
      <c r="G121" s="268"/>
      <c r="H121" s="286"/>
      <c r="I121" s="286"/>
      <c r="J121" s="279"/>
      <c r="K121" s="287"/>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3"/>
      <c r="AK121" s="283"/>
    </row>
    <row r="122" s="232" customFormat="1" spans="1:37">
      <c r="A122" s="284"/>
      <c r="B122" s="285"/>
      <c r="C122" s="279"/>
      <c r="D122" s="279"/>
      <c r="E122" s="268"/>
      <c r="F122" s="268"/>
      <c r="G122" s="268"/>
      <c r="H122" s="286"/>
      <c r="I122" s="286"/>
      <c r="J122" s="279"/>
      <c r="K122" s="287"/>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3"/>
      <c r="AK122" s="283"/>
    </row>
    <row r="123" s="232" customFormat="1" spans="1:37">
      <c r="A123" s="284"/>
      <c r="B123" s="285"/>
      <c r="C123" s="279"/>
      <c r="D123" s="279"/>
      <c r="E123" s="268"/>
      <c r="F123" s="268"/>
      <c r="G123" s="268"/>
      <c r="H123" s="286"/>
      <c r="I123" s="286"/>
      <c r="J123" s="279"/>
      <c r="K123" s="287"/>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3"/>
      <c r="AK123" s="283"/>
    </row>
    <row r="124" s="232" customFormat="1" spans="1:37">
      <c r="A124" s="284"/>
      <c r="B124" s="285"/>
      <c r="C124" s="279"/>
      <c r="D124" s="279"/>
      <c r="E124" s="268"/>
      <c r="F124" s="268"/>
      <c r="G124" s="268"/>
      <c r="H124" s="286"/>
      <c r="I124" s="286"/>
      <c r="J124" s="279"/>
      <c r="K124" s="287"/>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3"/>
      <c r="AK124" s="283"/>
    </row>
    <row r="125" s="232" customFormat="1" spans="1:37">
      <c r="A125" s="284"/>
      <c r="B125" s="285"/>
      <c r="C125" s="279"/>
      <c r="D125" s="279"/>
      <c r="E125" s="268"/>
      <c r="F125" s="268"/>
      <c r="G125" s="268"/>
      <c r="H125" s="286"/>
      <c r="I125" s="286"/>
      <c r="J125" s="279"/>
      <c r="K125" s="287"/>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3"/>
      <c r="AK125" s="283"/>
    </row>
    <row r="126" s="232" customFormat="1" spans="1:37">
      <c r="A126" s="284"/>
      <c r="B126" s="285"/>
      <c r="C126" s="279"/>
      <c r="D126" s="279"/>
      <c r="E126" s="268"/>
      <c r="F126" s="268"/>
      <c r="G126" s="268"/>
      <c r="H126" s="286"/>
      <c r="I126" s="286"/>
      <c r="J126" s="279"/>
      <c r="K126" s="287"/>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3"/>
      <c r="AK126" s="283"/>
    </row>
    <row r="127" s="232" customFormat="1" spans="1:37">
      <c r="A127" s="284"/>
      <c r="B127" s="285"/>
      <c r="C127" s="279"/>
      <c r="D127" s="279"/>
      <c r="E127" s="268"/>
      <c r="F127" s="268"/>
      <c r="G127" s="268"/>
      <c r="H127" s="286"/>
      <c r="I127" s="286"/>
      <c r="J127" s="279"/>
      <c r="K127" s="287"/>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3"/>
      <c r="AK127" s="283"/>
    </row>
    <row r="128" s="232" customFormat="1" spans="1:37">
      <c r="A128" s="284"/>
      <c r="B128" s="285"/>
      <c r="C128" s="279"/>
      <c r="D128" s="279"/>
      <c r="E128" s="268"/>
      <c r="F128" s="268"/>
      <c r="G128" s="268"/>
      <c r="H128" s="286"/>
      <c r="I128" s="286"/>
      <c r="J128" s="279"/>
      <c r="K128" s="287"/>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3"/>
      <c r="AK128" s="283"/>
    </row>
    <row r="129" s="232" customFormat="1" spans="1:37">
      <c r="A129" s="284"/>
      <c r="B129" s="285"/>
      <c r="C129" s="279"/>
      <c r="D129" s="279"/>
      <c r="E129" s="268"/>
      <c r="F129" s="268"/>
      <c r="G129" s="268"/>
      <c r="H129" s="286"/>
      <c r="I129" s="286"/>
      <c r="J129" s="279"/>
      <c r="K129" s="287"/>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3"/>
      <c r="AK129" s="283"/>
    </row>
    <row r="130" s="232" customFormat="1" spans="1:37">
      <c r="A130" s="284"/>
      <c r="B130" s="285"/>
      <c r="C130" s="279"/>
      <c r="D130" s="279"/>
      <c r="E130" s="268"/>
      <c r="F130" s="268"/>
      <c r="G130" s="268"/>
      <c r="H130" s="286"/>
      <c r="I130" s="286"/>
      <c r="J130" s="279"/>
      <c r="K130" s="287"/>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3"/>
      <c r="AK130" s="283"/>
    </row>
    <row r="131" s="232" customFormat="1" spans="1:37">
      <c r="A131" s="284"/>
      <c r="B131" s="285"/>
      <c r="C131" s="279"/>
      <c r="D131" s="279"/>
      <c r="E131" s="268"/>
      <c r="F131" s="268"/>
      <c r="G131" s="268"/>
      <c r="H131" s="286"/>
      <c r="I131" s="286"/>
      <c r="J131" s="279"/>
      <c r="K131" s="287"/>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3"/>
      <c r="AK131" s="283"/>
    </row>
    <row r="132" s="232" customFormat="1" spans="1:37">
      <c r="A132" s="284"/>
      <c r="B132" s="285"/>
      <c r="C132" s="279"/>
      <c r="D132" s="279"/>
      <c r="E132" s="268"/>
      <c r="F132" s="268"/>
      <c r="G132" s="268"/>
      <c r="H132" s="286"/>
      <c r="I132" s="286"/>
      <c r="J132" s="279"/>
      <c r="K132" s="287"/>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3"/>
      <c r="AK132" s="283"/>
    </row>
    <row r="133" s="232" customFormat="1" spans="1:37">
      <c r="A133" s="284"/>
      <c r="B133" s="285"/>
      <c r="C133" s="279"/>
      <c r="D133" s="279"/>
      <c r="E133" s="268"/>
      <c r="F133" s="268"/>
      <c r="G133" s="268"/>
      <c r="H133" s="286"/>
      <c r="I133" s="286"/>
      <c r="J133" s="279"/>
      <c r="K133" s="287"/>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3"/>
      <c r="AK133" s="283"/>
    </row>
    <row r="134" s="232" customFormat="1" spans="1:37">
      <c r="A134" s="284"/>
      <c r="B134" s="285"/>
      <c r="C134" s="279"/>
      <c r="D134" s="279"/>
      <c r="E134" s="268"/>
      <c r="F134" s="268"/>
      <c r="G134" s="268"/>
      <c r="H134" s="286"/>
      <c r="I134" s="286"/>
      <c r="J134" s="279"/>
      <c r="K134" s="287"/>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3"/>
      <c r="AK134" s="283"/>
    </row>
    <row r="135" s="232" customFormat="1" spans="1:37">
      <c r="A135" s="284"/>
      <c r="B135" s="285"/>
      <c r="C135" s="279"/>
      <c r="D135" s="279"/>
      <c r="E135" s="268"/>
      <c r="F135" s="268"/>
      <c r="G135" s="268"/>
      <c r="H135" s="286"/>
      <c r="I135" s="286"/>
      <c r="J135" s="279"/>
      <c r="K135" s="287"/>
      <c r="L135" s="281"/>
      <c r="M135" s="281"/>
      <c r="N135" s="281"/>
      <c r="O135" s="281"/>
      <c r="P135" s="281"/>
      <c r="Q135" s="281"/>
      <c r="R135" s="281"/>
      <c r="S135" s="281"/>
      <c r="T135" s="281"/>
      <c r="U135" s="281"/>
      <c r="V135" s="281"/>
      <c r="W135" s="281"/>
      <c r="X135" s="281"/>
      <c r="Y135" s="281"/>
      <c r="Z135" s="281"/>
      <c r="AA135" s="281"/>
      <c r="AB135" s="281"/>
      <c r="AC135" s="281"/>
      <c r="AD135" s="281"/>
      <c r="AE135" s="281"/>
      <c r="AF135" s="281"/>
      <c r="AG135" s="281"/>
      <c r="AH135" s="281"/>
      <c r="AI135" s="281"/>
      <c r="AJ135" s="283"/>
      <c r="AK135" s="283"/>
    </row>
    <row r="136" s="232" customFormat="1" spans="1:37">
      <c r="A136" s="284"/>
      <c r="B136" s="285"/>
      <c r="C136" s="279"/>
      <c r="D136" s="279"/>
      <c r="E136" s="268"/>
      <c r="F136" s="268"/>
      <c r="G136" s="268"/>
      <c r="H136" s="286"/>
      <c r="I136" s="286"/>
      <c r="J136" s="279"/>
      <c r="K136" s="287"/>
      <c r="L136" s="281"/>
      <c r="M136" s="281"/>
      <c r="N136" s="281"/>
      <c r="O136" s="281"/>
      <c r="P136" s="281"/>
      <c r="Q136" s="281"/>
      <c r="R136" s="281"/>
      <c r="S136" s="281"/>
      <c r="T136" s="281"/>
      <c r="U136" s="281"/>
      <c r="V136" s="281"/>
      <c r="W136" s="281"/>
      <c r="X136" s="281"/>
      <c r="Y136" s="281"/>
      <c r="Z136" s="281"/>
      <c r="AA136" s="281"/>
      <c r="AB136" s="281"/>
      <c r="AC136" s="281"/>
      <c r="AD136" s="281"/>
      <c r="AE136" s="281"/>
      <c r="AF136" s="281"/>
      <c r="AG136" s="281"/>
      <c r="AH136" s="281"/>
      <c r="AI136" s="281"/>
      <c r="AJ136" s="283"/>
      <c r="AK136" s="283"/>
    </row>
    <row r="137" s="232" customFormat="1" spans="1:37">
      <c r="A137" s="284"/>
      <c r="B137" s="285"/>
      <c r="C137" s="279"/>
      <c r="D137" s="279"/>
      <c r="E137" s="268"/>
      <c r="F137" s="268"/>
      <c r="G137" s="268"/>
      <c r="H137" s="286"/>
      <c r="I137" s="286"/>
      <c r="J137" s="279"/>
      <c r="K137" s="287"/>
      <c r="L137" s="281"/>
      <c r="M137" s="281"/>
      <c r="N137" s="281"/>
      <c r="O137" s="281"/>
      <c r="P137" s="281"/>
      <c r="Q137" s="281"/>
      <c r="R137" s="281"/>
      <c r="S137" s="281"/>
      <c r="T137" s="281"/>
      <c r="U137" s="281"/>
      <c r="V137" s="281"/>
      <c r="W137" s="281"/>
      <c r="X137" s="281"/>
      <c r="Y137" s="281"/>
      <c r="Z137" s="281"/>
      <c r="AA137" s="281"/>
      <c r="AB137" s="281"/>
      <c r="AC137" s="281"/>
      <c r="AD137" s="281"/>
      <c r="AE137" s="281"/>
      <c r="AF137" s="281"/>
      <c r="AG137" s="281"/>
      <c r="AH137" s="281"/>
      <c r="AI137" s="281"/>
      <c r="AJ137" s="283"/>
      <c r="AK137" s="283"/>
    </row>
    <row r="138" s="232" customFormat="1" spans="1:37">
      <c r="A138" s="284"/>
      <c r="B138" s="285"/>
      <c r="C138" s="279"/>
      <c r="D138" s="279"/>
      <c r="E138" s="268"/>
      <c r="F138" s="268"/>
      <c r="G138" s="268"/>
      <c r="H138" s="286"/>
      <c r="I138" s="286"/>
      <c r="J138" s="279"/>
      <c r="K138" s="287"/>
      <c r="L138" s="281"/>
      <c r="M138" s="281"/>
      <c r="N138" s="281"/>
      <c r="O138" s="281"/>
      <c r="P138" s="281"/>
      <c r="Q138" s="281"/>
      <c r="R138" s="281"/>
      <c r="S138" s="281"/>
      <c r="T138" s="281"/>
      <c r="U138" s="281"/>
      <c r="V138" s="281"/>
      <c r="W138" s="281"/>
      <c r="X138" s="281"/>
      <c r="Y138" s="281"/>
      <c r="Z138" s="281"/>
      <c r="AA138" s="281"/>
      <c r="AB138" s="281"/>
      <c r="AC138" s="281"/>
      <c r="AD138" s="281"/>
      <c r="AE138" s="281"/>
      <c r="AF138" s="281"/>
      <c r="AG138" s="281"/>
      <c r="AH138" s="281"/>
      <c r="AI138" s="281"/>
      <c r="AJ138" s="283"/>
      <c r="AK138" s="283"/>
    </row>
    <row r="139" s="232" customFormat="1" spans="1:37">
      <c r="A139" s="284"/>
      <c r="B139" s="285"/>
      <c r="C139" s="279"/>
      <c r="D139" s="279"/>
      <c r="E139" s="268"/>
      <c r="F139" s="268"/>
      <c r="G139" s="268"/>
      <c r="H139" s="286"/>
      <c r="I139" s="286"/>
      <c r="J139" s="279"/>
      <c r="K139" s="287"/>
      <c r="L139" s="281"/>
      <c r="M139" s="281"/>
      <c r="N139" s="281"/>
      <c r="O139" s="281"/>
      <c r="P139" s="281"/>
      <c r="Q139" s="281"/>
      <c r="R139" s="281"/>
      <c r="S139" s="281"/>
      <c r="T139" s="281"/>
      <c r="U139" s="281"/>
      <c r="V139" s="281"/>
      <c r="W139" s="281"/>
      <c r="X139" s="281"/>
      <c r="Y139" s="281"/>
      <c r="Z139" s="281"/>
      <c r="AA139" s="281"/>
      <c r="AB139" s="281"/>
      <c r="AC139" s="281"/>
      <c r="AD139" s="281"/>
      <c r="AE139" s="281"/>
      <c r="AF139" s="281"/>
      <c r="AG139" s="281"/>
      <c r="AH139" s="281"/>
      <c r="AI139" s="281"/>
      <c r="AJ139" s="283"/>
      <c r="AK139" s="283"/>
    </row>
    <row r="140" s="232" customFormat="1" spans="1:37">
      <c r="A140" s="284"/>
      <c r="B140" s="285"/>
      <c r="C140" s="279"/>
      <c r="D140" s="279"/>
      <c r="E140" s="268"/>
      <c r="F140" s="268"/>
      <c r="G140" s="268"/>
      <c r="H140" s="286"/>
      <c r="I140" s="286"/>
      <c r="J140" s="279"/>
      <c r="K140" s="287"/>
      <c r="L140" s="281"/>
      <c r="M140" s="281"/>
      <c r="N140" s="281"/>
      <c r="O140" s="281"/>
      <c r="P140" s="281"/>
      <c r="Q140" s="281"/>
      <c r="R140" s="281"/>
      <c r="S140" s="281"/>
      <c r="T140" s="281"/>
      <c r="U140" s="281"/>
      <c r="V140" s="281"/>
      <c r="W140" s="281"/>
      <c r="X140" s="281"/>
      <c r="Y140" s="281"/>
      <c r="Z140" s="281"/>
      <c r="AA140" s="281"/>
      <c r="AB140" s="281"/>
      <c r="AC140" s="281"/>
      <c r="AD140" s="281"/>
      <c r="AE140" s="281"/>
      <c r="AF140" s="281"/>
      <c r="AG140" s="281"/>
      <c r="AH140" s="281"/>
      <c r="AI140" s="281"/>
      <c r="AJ140" s="283"/>
      <c r="AK140" s="283"/>
    </row>
    <row r="141" s="232" customFormat="1" spans="1:37">
      <c r="A141" s="284"/>
      <c r="B141" s="285"/>
      <c r="C141" s="279"/>
      <c r="D141" s="279"/>
      <c r="E141" s="268"/>
      <c r="F141" s="268"/>
      <c r="G141" s="268"/>
      <c r="H141" s="286"/>
      <c r="I141" s="286"/>
      <c r="J141" s="279"/>
      <c r="K141" s="287"/>
      <c r="L141" s="281"/>
      <c r="M141" s="281"/>
      <c r="N141" s="281"/>
      <c r="O141" s="281"/>
      <c r="P141" s="281"/>
      <c r="Q141" s="281"/>
      <c r="R141" s="281"/>
      <c r="S141" s="281"/>
      <c r="T141" s="281"/>
      <c r="U141" s="281"/>
      <c r="V141" s="281"/>
      <c r="W141" s="281"/>
      <c r="X141" s="281"/>
      <c r="Y141" s="281"/>
      <c r="Z141" s="281"/>
      <c r="AA141" s="281"/>
      <c r="AB141" s="281"/>
      <c r="AC141" s="281"/>
      <c r="AD141" s="281"/>
      <c r="AE141" s="281"/>
      <c r="AF141" s="281"/>
      <c r="AG141" s="281"/>
      <c r="AH141" s="281"/>
      <c r="AI141" s="281"/>
      <c r="AJ141" s="283"/>
      <c r="AK141" s="283"/>
    </row>
    <row r="142" s="232" customFormat="1" spans="1:37">
      <c r="A142" s="284"/>
      <c r="B142" s="285"/>
      <c r="C142" s="279"/>
      <c r="D142" s="279"/>
      <c r="E142" s="268"/>
      <c r="F142" s="268"/>
      <c r="G142" s="268"/>
      <c r="H142" s="286"/>
      <c r="I142" s="286"/>
      <c r="J142" s="279"/>
      <c r="K142" s="287"/>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3"/>
      <c r="AK142" s="283"/>
    </row>
    <row r="143" s="232" customFormat="1" spans="1:37">
      <c r="A143" s="284"/>
      <c r="B143" s="285"/>
      <c r="C143" s="279"/>
      <c r="D143" s="279"/>
      <c r="E143" s="268"/>
      <c r="F143" s="268"/>
      <c r="G143" s="268"/>
      <c r="H143" s="286"/>
      <c r="I143" s="286"/>
      <c r="J143" s="279"/>
      <c r="K143" s="287"/>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3"/>
      <c r="AK143" s="283"/>
    </row>
    <row r="144" s="232" customFormat="1" spans="1:37">
      <c r="A144" s="284"/>
      <c r="B144" s="285"/>
      <c r="C144" s="279"/>
      <c r="D144" s="279"/>
      <c r="E144" s="268"/>
      <c r="F144" s="268"/>
      <c r="G144" s="268"/>
      <c r="H144" s="286"/>
      <c r="I144" s="286"/>
      <c r="J144" s="279"/>
      <c r="K144" s="287"/>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3"/>
      <c r="AK144" s="283"/>
    </row>
    <row r="145" s="232" customFormat="1" spans="1:37">
      <c r="A145" s="284"/>
      <c r="B145" s="285"/>
      <c r="C145" s="279"/>
      <c r="D145" s="279"/>
      <c r="E145" s="268"/>
      <c r="F145" s="268"/>
      <c r="G145" s="268"/>
      <c r="H145" s="286"/>
      <c r="I145" s="286"/>
      <c r="J145" s="279"/>
      <c r="K145" s="287"/>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3"/>
      <c r="AK145" s="283"/>
    </row>
    <row r="146" s="232" customFormat="1" spans="1:37">
      <c r="A146" s="284"/>
      <c r="B146" s="285"/>
      <c r="C146" s="279"/>
      <c r="D146" s="279"/>
      <c r="E146" s="268"/>
      <c r="F146" s="268"/>
      <c r="G146" s="268"/>
      <c r="H146" s="286"/>
      <c r="I146" s="286"/>
      <c r="J146" s="279"/>
      <c r="K146" s="287"/>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3"/>
      <c r="AK146" s="283"/>
    </row>
    <row r="147" s="232" customFormat="1" spans="1:37">
      <c r="A147" s="284"/>
      <c r="B147" s="285"/>
      <c r="C147" s="279"/>
      <c r="D147" s="279"/>
      <c r="E147" s="268"/>
      <c r="F147" s="268"/>
      <c r="G147" s="268"/>
      <c r="H147" s="286"/>
      <c r="I147" s="286"/>
      <c r="J147" s="279"/>
      <c r="K147" s="287"/>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3"/>
      <c r="AK147" s="283"/>
    </row>
    <row r="148" s="232" customFormat="1" spans="1:37">
      <c r="A148" s="284"/>
      <c r="B148" s="285"/>
      <c r="C148" s="279"/>
      <c r="D148" s="279"/>
      <c r="E148" s="268"/>
      <c r="F148" s="268"/>
      <c r="G148" s="268"/>
      <c r="H148" s="286"/>
      <c r="I148" s="286"/>
      <c r="J148" s="279"/>
      <c r="K148" s="287"/>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3"/>
      <c r="AK148" s="283"/>
    </row>
    <row r="149" s="232" customFormat="1" spans="1:37">
      <c r="A149" s="284"/>
      <c r="B149" s="285"/>
      <c r="C149" s="279"/>
      <c r="D149" s="279"/>
      <c r="E149" s="268"/>
      <c r="F149" s="268"/>
      <c r="G149" s="268"/>
      <c r="H149" s="286"/>
      <c r="I149" s="286"/>
      <c r="J149" s="279"/>
      <c r="K149" s="287"/>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3"/>
      <c r="AK149" s="283"/>
    </row>
    <row r="150" s="232" customFormat="1" spans="1:37">
      <c r="A150" s="284"/>
      <c r="B150" s="285"/>
      <c r="C150" s="279"/>
      <c r="D150" s="279"/>
      <c r="E150" s="268"/>
      <c r="F150" s="268"/>
      <c r="G150" s="268"/>
      <c r="H150" s="286"/>
      <c r="I150" s="286"/>
      <c r="J150" s="279"/>
      <c r="K150" s="287"/>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3"/>
      <c r="AK150" s="283"/>
    </row>
    <row r="151" s="232" customFormat="1" spans="1:37">
      <c r="A151" s="284"/>
      <c r="B151" s="285"/>
      <c r="C151" s="279"/>
      <c r="D151" s="279"/>
      <c r="E151" s="268"/>
      <c r="F151" s="268"/>
      <c r="G151" s="268"/>
      <c r="H151" s="286"/>
      <c r="I151" s="286"/>
      <c r="J151" s="279"/>
      <c r="K151" s="287"/>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3"/>
      <c r="AK151" s="283"/>
    </row>
    <row r="152" s="232" customFormat="1" spans="1:37">
      <c r="A152" s="284"/>
      <c r="B152" s="285"/>
      <c r="C152" s="279"/>
      <c r="D152" s="279"/>
      <c r="E152" s="268"/>
      <c r="F152" s="268"/>
      <c r="G152" s="268"/>
      <c r="H152" s="286"/>
      <c r="I152" s="286"/>
      <c r="J152" s="279"/>
      <c r="K152" s="287"/>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3"/>
      <c r="AK152" s="283"/>
    </row>
    <row r="153" s="232" customFormat="1" spans="1:37">
      <c r="A153" s="284"/>
      <c r="B153" s="285"/>
      <c r="C153" s="279"/>
      <c r="D153" s="279"/>
      <c r="E153" s="268"/>
      <c r="F153" s="268"/>
      <c r="G153" s="268"/>
      <c r="H153" s="286"/>
      <c r="I153" s="286"/>
      <c r="J153" s="279"/>
      <c r="K153" s="287"/>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3"/>
      <c r="AK153" s="283"/>
    </row>
    <row r="154" s="232" customFormat="1" spans="1:37">
      <c r="A154" s="284"/>
      <c r="B154" s="285"/>
      <c r="C154" s="279"/>
      <c r="D154" s="279"/>
      <c r="E154" s="268"/>
      <c r="F154" s="268"/>
      <c r="G154" s="268"/>
      <c r="H154" s="286"/>
      <c r="I154" s="286"/>
      <c r="J154" s="279"/>
      <c r="K154" s="287"/>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3"/>
      <c r="AK154" s="283"/>
    </row>
    <row r="155" s="232" customFormat="1" spans="1:37">
      <c r="A155" s="284"/>
      <c r="B155" s="285"/>
      <c r="C155" s="279"/>
      <c r="D155" s="279"/>
      <c r="E155" s="268"/>
      <c r="F155" s="268"/>
      <c r="G155" s="268"/>
      <c r="H155" s="286"/>
      <c r="I155" s="286"/>
      <c r="J155" s="279"/>
      <c r="K155" s="287"/>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3"/>
      <c r="AK155" s="283"/>
    </row>
    <row r="156" s="232" customFormat="1" spans="1:37">
      <c r="A156" s="284"/>
      <c r="B156" s="285"/>
      <c r="C156" s="279"/>
      <c r="D156" s="279"/>
      <c r="E156" s="268"/>
      <c r="F156" s="268"/>
      <c r="G156" s="268"/>
      <c r="H156" s="286"/>
      <c r="I156" s="286"/>
      <c r="J156" s="279"/>
      <c r="K156" s="287"/>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3"/>
      <c r="AK156" s="283"/>
    </row>
    <row r="157" s="232" customFormat="1" spans="1:37">
      <c r="A157" s="284"/>
      <c r="B157" s="285"/>
      <c r="C157" s="279"/>
      <c r="D157" s="279"/>
      <c r="E157" s="268"/>
      <c r="F157" s="268"/>
      <c r="G157" s="268"/>
      <c r="H157" s="286"/>
      <c r="I157" s="286"/>
      <c r="J157" s="279"/>
      <c r="K157" s="287"/>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3"/>
      <c r="AK157" s="283"/>
    </row>
    <row r="158" s="232" customFormat="1" spans="1:37">
      <c r="A158" s="284"/>
      <c r="B158" s="285"/>
      <c r="C158" s="279"/>
      <c r="D158" s="279"/>
      <c r="E158" s="268"/>
      <c r="F158" s="268"/>
      <c r="G158" s="268"/>
      <c r="H158" s="286"/>
      <c r="I158" s="286"/>
      <c r="J158" s="279"/>
      <c r="K158" s="287"/>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3"/>
      <c r="AK158" s="283"/>
    </row>
    <row r="159" s="232" customFormat="1" spans="1:37">
      <c r="A159" s="284"/>
      <c r="B159" s="285"/>
      <c r="C159" s="279"/>
      <c r="D159" s="279"/>
      <c r="E159" s="268"/>
      <c r="F159" s="268"/>
      <c r="G159" s="268"/>
      <c r="H159" s="286"/>
      <c r="I159" s="286"/>
      <c r="J159" s="279"/>
      <c r="K159" s="287"/>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3"/>
      <c r="AK159" s="283"/>
    </row>
    <row r="160" s="232" customFormat="1" spans="1:37">
      <c r="A160" s="284"/>
      <c r="B160" s="285"/>
      <c r="C160" s="279"/>
      <c r="D160" s="279"/>
      <c r="E160" s="268"/>
      <c r="F160" s="268"/>
      <c r="G160" s="268"/>
      <c r="H160" s="286"/>
      <c r="I160" s="286"/>
      <c r="J160" s="279"/>
      <c r="K160" s="287"/>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3"/>
      <c r="AK160" s="283"/>
    </row>
    <row r="161" s="232" customFormat="1" spans="1:37">
      <c r="A161" s="284"/>
      <c r="B161" s="285"/>
      <c r="C161" s="279"/>
      <c r="D161" s="279"/>
      <c r="E161" s="268"/>
      <c r="F161" s="268"/>
      <c r="G161" s="268"/>
      <c r="H161" s="286"/>
      <c r="I161" s="286"/>
      <c r="J161" s="279"/>
      <c r="K161" s="287"/>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3"/>
      <c r="AK161" s="283"/>
    </row>
    <row r="162" s="232" customFormat="1" spans="1:37">
      <c r="A162" s="284"/>
      <c r="B162" s="285"/>
      <c r="C162" s="279"/>
      <c r="D162" s="279"/>
      <c r="E162" s="268"/>
      <c r="F162" s="268"/>
      <c r="G162" s="268"/>
      <c r="H162" s="286"/>
      <c r="I162" s="286"/>
      <c r="J162" s="279"/>
      <c r="K162" s="287"/>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3"/>
      <c r="AK162" s="283"/>
    </row>
    <row r="163" s="232" customFormat="1" spans="1:37">
      <c r="A163" s="284"/>
      <c r="B163" s="285"/>
      <c r="C163" s="279"/>
      <c r="D163" s="279"/>
      <c r="E163" s="268"/>
      <c r="F163" s="268"/>
      <c r="G163" s="268"/>
      <c r="H163" s="286"/>
      <c r="I163" s="286"/>
      <c r="J163" s="279"/>
      <c r="K163" s="287"/>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3"/>
      <c r="AK163" s="283"/>
    </row>
    <row r="164" s="232" customFormat="1" spans="1:37">
      <c r="A164" s="284"/>
      <c r="B164" s="285"/>
      <c r="C164" s="279"/>
      <c r="D164" s="279"/>
      <c r="E164" s="268"/>
      <c r="F164" s="268"/>
      <c r="G164" s="268"/>
      <c r="H164" s="286"/>
      <c r="I164" s="286"/>
      <c r="J164" s="279"/>
      <c r="K164" s="287"/>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3"/>
      <c r="AK164" s="283"/>
    </row>
    <row r="165" s="232" customFormat="1" spans="1:37">
      <c r="A165" s="284"/>
      <c r="B165" s="285"/>
      <c r="C165" s="279"/>
      <c r="D165" s="279"/>
      <c r="E165" s="268"/>
      <c r="F165" s="268"/>
      <c r="G165" s="268"/>
      <c r="H165" s="286"/>
      <c r="I165" s="286"/>
      <c r="J165" s="279"/>
      <c r="K165" s="287"/>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3"/>
      <c r="AK165" s="283"/>
    </row>
    <row r="166" s="232" customFormat="1" spans="1:37">
      <c r="A166" s="284"/>
      <c r="B166" s="285"/>
      <c r="C166" s="279"/>
      <c r="D166" s="279"/>
      <c r="E166" s="268"/>
      <c r="F166" s="268"/>
      <c r="G166" s="268"/>
      <c r="H166" s="286"/>
      <c r="I166" s="286"/>
      <c r="J166" s="279"/>
      <c r="K166" s="287"/>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3"/>
      <c r="AK166" s="283"/>
    </row>
    <row r="167" s="232" customFormat="1" spans="1:37">
      <c r="A167" s="284"/>
      <c r="B167" s="285"/>
      <c r="C167" s="279"/>
      <c r="D167" s="279"/>
      <c r="E167" s="268"/>
      <c r="F167" s="268"/>
      <c r="G167" s="268"/>
      <c r="H167" s="286"/>
      <c r="I167" s="286"/>
      <c r="J167" s="279"/>
      <c r="K167" s="287"/>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3"/>
      <c r="AK167" s="283"/>
    </row>
    <row r="168" s="232" customFormat="1" spans="1:37">
      <c r="A168" s="284"/>
      <c r="B168" s="285"/>
      <c r="C168" s="279"/>
      <c r="D168" s="279"/>
      <c r="E168" s="268"/>
      <c r="F168" s="268"/>
      <c r="G168" s="268"/>
      <c r="H168" s="286"/>
      <c r="I168" s="286"/>
      <c r="J168" s="279"/>
      <c r="K168" s="287"/>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3"/>
      <c r="AK168" s="283"/>
    </row>
    <row r="169" s="232" customFormat="1" spans="1:37">
      <c r="A169" s="284"/>
      <c r="B169" s="285"/>
      <c r="C169" s="279"/>
      <c r="D169" s="279"/>
      <c r="E169" s="268"/>
      <c r="F169" s="268"/>
      <c r="G169" s="268"/>
      <c r="H169" s="286"/>
      <c r="I169" s="286"/>
      <c r="J169" s="279"/>
      <c r="K169" s="287"/>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3"/>
      <c r="AK169" s="283"/>
    </row>
    <row r="170" s="232" customFormat="1" spans="1:37">
      <c r="A170" s="284"/>
      <c r="B170" s="285"/>
      <c r="C170" s="279"/>
      <c r="D170" s="279"/>
      <c r="E170" s="268"/>
      <c r="F170" s="268"/>
      <c r="G170" s="268"/>
      <c r="H170" s="286"/>
      <c r="I170" s="286"/>
      <c r="J170" s="279"/>
      <c r="K170" s="287"/>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3"/>
      <c r="AK170" s="283"/>
    </row>
    <row r="171" s="232" customFormat="1" spans="1:37">
      <c r="A171" s="284"/>
      <c r="B171" s="285"/>
      <c r="C171" s="279"/>
      <c r="D171" s="279"/>
      <c r="E171" s="268"/>
      <c r="F171" s="268"/>
      <c r="G171" s="268"/>
      <c r="H171" s="286"/>
      <c r="I171" s="286"/>
      <c r="J171" s="279"/>
      <c r="K171" s="287"/>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3"/>
      <c r="AK171" s="283"/>
    </row>
    <row r="172" s="232" customFormat="1" spans="1:37">
      <c r="A172" s="284"/>
      <c r="B172" s="285"/>
      <c r="C172" s="279"/>
      <c r="D172" s="279"/>
      <c r="E172" s="268"/>
      <c r="F172" s="268"/>
      <c r="G172" s="268"/>
      <c r="H172" s="286"/>
      <c r="I172" s="286"/>
      <c r="J172" s="279"/>
      <c r="K172" s="287"/>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3"/>
      <c r="AK172" s="283"/>
    </row>
    <row r="173" s="232" customFormat="1" spans="1:37">
      <c r="A173" s="284"/>
      <c r="B173" s="285"/>
      <c r="C173" s="279"/>
      <c r="D173" s="279"/>
      <c r="E173" s="268"/>
      <c r="F173" s="268"/>
      <c r="G173" s="268"/>
      <c r="H173" s="286"/>
      <c r="I173" s="286"/>
      <c r="J173" s="279"/>
      <c r="K173" s="287"/>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3"/>
      <c r="AK173" s="283"/>
    </row>
    <row r="174" s="232" customFormat="1" spans="1:37">
      <c r="A174" s="284"/>
      <c r="B174" s="285"/>
      <c r="C174" s="279"/>
      <c r="D174" s="279"/>
      <c r="E174" s="268"/>
      <c r="F174" s="268"/>
      <c r="G174" s="268"/>
      <c r="H174" s="286"/>
      <c r="I174" s="286"/>
      <c r="J174" s="279"/>
      <c r="K174" s="287"/>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3"/>
      <c r="AK174" s="283"/>
    </row>
    <row r="175" s="232" customFormat="1" spans="1:37">
      <c r="A175" s="284"/>
      <c r="B175" s="285"/>
      <c r="C175" s="279"/>
      <c r="D175" s="279"/>
      <c r="E175" s="268"/>
      <c r="F175" s="268"/>
      <c r="G175" s="268"/>
      <c r="H175" s="286"/>
      <c r="I175" s="286"/>
      <c r="J175" s="279"/>
      <c r="K175" s="287"/>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3"/>
      <c r="AK175" s="283"/>
    </row>
    <row r="176" s="232" customFormat="1" spans="1:37">
      <c r="A176" s="284"/>
      <c r="B176" s="285"/>
      <c r="C176" s="279"/>
      <c r="D176" s="279"/>
      <c r="E176" s="268"/>
      <c r="F176" s="268"/>
      <c r="G176" s="268"/>
      <c r="H176" s="286"/>
      <c r="I176" s="286"/>
      <c r="J176" s="279"/>
      <c r="K176" s="287"/>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3"/>
      <c r="AK176" s="283"/>
    </row>
    <row r="177" s="232" customFormat="1" spans="1:37">
      <c r="A177" s="284"/>
      <c r="B177" s="285"/>
      <c r="C177" s="279"/>
      <c r="D177" s="279"/>
      <c r="E177" s="268"/>
      <c r="F177" s="268"/>
      <c r="G177" s="268"/>
      <c r="H177" s="286"/>
      <c r="I177" s="286"/>
      <c r="J177" s="279"/>
      <c r="K177" s="287"/>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3"/>
      <c r="AK177" s="283"/>
    </row>
    <row r="178" s="232" customFormat="1" spans="1:37">
      <c r="A178" s="284"/>
      <c r="B178" s="285"/>
      <c r="C178" s="279"/>
      <c r="D178" s="279"/>
      <c r="E178" s="268"/>
      <c r="F178" s="268"/>
      <c r="G178" s="268"/>
      <c r="H178" s="286"/>
      <c r="I178" s="286"/>
      <c r="J178" s="279"/>
      <c r="K178" s="287"/>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3"/>
      <c r="AK178" s="283"/>
    </row>
    <row r="179" s="232" customFormat="1" spans="1:37">
      <c r="A179" s="284"/>
      <c r="B179" s="285"/>
      <c r="C179" s="279"/>
      <c r="D179" s="279"/>
      <c r="E179" s="268"/>
      <c r="F179" s="268"/>
      <c r="G179" s="268"/>
      <c r="H179" s="286"/>
      <c r="I179" s="286"/>
      <c r="J179" s="279"/>
      <c r="K179" s="287"/>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3"/>
      <c r="AK179" s="283"/>
    </row>
    <row r="180" s="232" customFormat="1" spans="1:37">
      <c r="A180" s="284"/>
      <c r="B180" s="285"/>
      <c r="C180" s="279"/>
      <c r="D180" s="279"/>
      <c r="E180" s="268"/>
      <c r="F180" s="268"/>
      <c r="G180" s="268"/>
      <c r="H180" s="286"/>
      <c r="I180" s="286"/>
      <c r="J180" s="279"/>
      <c r="K180" s="287"/>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3"/>
      <c r="AK180" s="283"/>
    </row>
    <row r="181" s="232" customFormat="1" spans="1:37">
      <c r="A181" s="284"/>
      <c r="B181" s="285"/>
      <c r="C181" s="279"/>
      <c r="D181" s="279"/>
      <c r="E181" s="268"/>
      <c r="F181" s="268"/>
      <c r="G181" s="268"/>
      <c r="H181" s="286"/>
      <c r="I181" s="286"/>
      <c r="J181" s="279"/>
      <c r="K181" s="287"/>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3"/>
      <c r="AK181" s="283"/>
    </row>
    <row r="182" s="232" customFormat="1" spans="1:37">
      <c r="A182" s="284"/>
      <c r="B182" s="285"/>
      <c r="C182" s="279"/>
      <c r="D182" s="279"/>
      <c r="E182" s="268"/>
      <c r="F182" s="268"/>
      <c r="G182" s="268"/>
      <c r="H182" s="286"/>
      <c r="I182" s="286"/>
      <c r="J182" s="279"/>
      <c r="K182" s="287"/>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3"/>
      <c r="AK182" s="283"/>
    </row>
    <row r="183" s="232" customFormat="1" spans="1:37">
      <c r="A183" s="284"/>
      <c r="B183" s="285"/>
      <c r="C183" s="279"/>
      <c r="D183" s="279"/>
      <c r="E183" s="268"/>
      <c r="F183" s="268"/>
      <c r="G183" s="268"/>
      <c r="H183" s="286"/>
      <c r="I183" s="286"/>
      <c r="J183" s="279"/>
      <c r="K183" s="287"/>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3"/>
      <c r="AK183" s="283"/>
    </row>
    <row r="184" s="232" customFormat="1" spans="1:37">
      <c r="A184" s="284"/>
      <c r="B184" s="285"/>
      <c r="C184" s="279"/>
      <c r="D184" s="279"/>
      <c r="E184" s="268"/>
      <c r="F184" s="268"/>
      <c r="G184" s="268"/>
      <c r="H184" s="286"/>
      <c r="I184" s="286"/>
      <c r="J184" s="279"/>
      <c r="K184" s="287"/>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3"/>
      <c r="AK184" s="283"/>
    </row>
    <row r="185" s="232" customFormat="1" spans="1:37">
      <c r="A185" s="284"/>
      <c r="B185" s="285"/>
      <c r="C185" s="279"/>
      <c r="D185" s="279"/>
      <c r="E185" s="268"/>
      <c r="F185" s="268"/>
      <c r="G185" s="268"/>
      <c r="H185" s="286"/>
      <c r="I185" s="286"/>
      <c r="J185" s="279"/>
      <c r="K185" s="287"/>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3"/>
      <c r="AK185" s="283"/>
    </row>
    <row r="186" s="232" customFormat="1" spans="1:37">
      <c r="A186" s="284"/>
      <c r="B186" s="285"/>
      <c r="C186" s="279"/>
      <c r="D186" s="279"/>
      <c r="E186" s="268"/>
      <c r="F186" s="268"/>
      <c r="G186" s="268"/>
      <c r="H186" s="286"/>
      <c r="I186" s="286"/>
      <c r="J186" s="279"/>
      <c r="K186" s="287"/>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3"/>
      <c r="AK186" s="283"/>
    </row>
    <row r="187" s="232" customFormat="1" spans="1:37">
      <c r="A187" s="284"/>
      <c r="B187" s="285"/>
      <c r="C187" s="279"/>
      <c r="D187" s="279"/>
      <c r="E187" s="268"/>
      <c r="F187" s="268"/>
      <c r="G187" s="268"/>
      <c r="H187" s="286"/>
      <c r="I187" s="286"/>
      <c r="J187" s="279"/>
      <c r="K187" s="287"/>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3"/>
      <c r="AK187" s="283"/>
    </row>
    <row r="188" s="232" customFormat="1" spans="1:37">
      <c r="A188" s="284"/>
      <c r="B188" s="285"/>
      <c r="C188" s="279"/>
      <c r="D188" s="279"/>
      <c r="E188" s="268"/>
      <c r="F188" s="268"/>
      <c r="G188" s="268"/>
      <c r="H188" s="286"/>
      <c r="I188" s="286"/>
      <c r="J188" s="279"/>
      <c r="K188" s="287"/>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3"/>
      <c r="AK188" s="283"/>
    </row>
    <row r="189" s="232" customFormat="1" spans="1:37">
      <c r="A189" s="284"/>
      <c r="B189" s="285"/>
      <c r="C189" s="279"/>
      <c r="D189" s="279"/>
      <c r="E189" s="268"/>
      <c r="F189" s="268"/>
      <c r="G189" s="268"/>
      <c r="H189" s="286"/>
      <c r="I189" s="286"/>
      <c r="J189" s="279"/>
      <c r="K189" s="287"/>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3"/>
      <c r="AK189" s="283"/>
    </row>
    <row r="190" s="232" customFormat="1" spans="1:37">
      <c r="A190" s="284"/>
      <c r="B190" s="285"/>
      <c r="C190" s="279"/>
      <c r="D190" s="279"/>
      <c r="E190" s="268"/>
      <c r="F190" s="268"/>
      <c r="G190" s="268"/>
      <c r="H190" s="286"/>
      <c r="I190" s="286"/>
      <c r="J190" s="279"/>
      <c r="K190" s="287"/>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3"/>
      <c r="AK190" s="283"/>
    </row>
    <row r="191" s="232" customFormat="1" spans="1:37">
      <c r="A191" s="284"/>
      <c r="B191" s="285"/>
      <c r="C191" s="279"/>
      <c r="D191" s="279"/>
      <c r="E191" s="268"/>
      <c r="F191" s="268"/>
      <c r="G191" s="268"/>
      <c r="H191" s="286"/>
      <c r="I191" s="286"/>
      <c r="J191" s="279"/>
      <c r="K191" s="287"/>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3"/>
      <c r="AK191" s="283"/>
    </row>
    <row r="192" s="232" customFormat="1" spans="1:37">
      <c r="A192" s="284"/>
      <c r="B192" s="285"/>
      <c r="C192" s="279"/>
      <c r="D192" s="279"/>
      <c r="E192" s="268"/>
      <c r="F192" s="268"/>
      <c r="G192" s="268"/>
      <c r="H192" s="286"/>
      <c r="I192" s="286"/>
      <c r="J192" s="279"/>
      <c r="K192" s="287"/>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3"/>
      <c r="AK192" s="283"/>
    </row>
    <row r="193" s="232" customFormat="1" spans="1:37">
      <c r="A193" s="284"/>
      <c r="B193" s="285"/>
      <c r="C193" s="279"/>
      <c r="D193" s="279"/>
      <c r="E193" s="268"/>
      <c r="F193" s="268"/>
      <c r="G193" s="268"/>
      <c r="H193" s="286"/>
      <c r="I193" s="286"/>
      <c r="J193" s="279"/>
      <c r="K193" s="287"/>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3"/>
      <c r="AK193" s="283"/>
    </row>
    <row r="194" s="232" customFormat="1" spans="1:37">
      <c r="A194" s="284"/>
      <c r="B194" s="285"/>
      <c r="C194" s="279"/>
      <c r="D194" s="279"/>
      <c r="E194" s="268"/>
      <c r="F194" s="268"/>
      <c r="G194" s="268"/>
      <c r="H194" s="286"/>
      <c r="I194" s="286"/>
      <c r="J194" s="279"/>
      <c r="K194" s="287"/>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3"/>
      <c r="AK194" s="283"/>
    </row>
    <row r="195" s="232" customFormat="1" spans="1:37">
      <c r="A195" s="284"/>
      <c r="B195" s="285"/>
      <c r="C195" s="279"/>
      <c r="D195" s="279"/>
      <c r="E195" s="268"/>
      <c r="F195" s="268"/>
      <c r="G195" s="268"/>
      <c r="H195" s="286"/>
      <c r="I195" s="286"/>
      <c r="J195" s="279"/>
      <c r="K195" s="287"/>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3"/>
      <c r="AK195" s="283"/>
    </row>
    <row r="196" s="232" customFormat="1" spans="1:37">
      <c r="A196" s="284"/>
      <c r="B196" s="285"/>
      <c r="C196" s="279"/>
      <c r="D196" s="279"/>
      <c r="E196" s="268"/>
      <c r="F196" s="268"/>
      <c r="G196" s="268"/>
      <c r="H196" s="286"/>
      <c r="I196" s="286"/>
      <c r="J196" s="279"/>
      <c r="K196" s="287"/>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3"/>
      <c r="AK196" s="283"/>
    </row>
    <row r="197" s="232" customFormat="1" spans="1:37">
      <c r="A197" s="284"/>
      <c r="B197" s="285"/>
      <c r="C197" s="279"/>
      <c r="D197" s="279"/>
      <c r="E197" s="268"/>
      <c r="F197" s="268"/>
      <c r="G197" s="268"/>
      <c r="H197" s="286"/>
      <c r="I197" s="286"/>
      <c r="J197" s="279"/>
      <c r="K197" s="287"/>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3"/>
      <c r="AK197" s="283"/>
    </row>
    <row r="198" s="232" customFormat="1" spans="1:37">
      <c r="A198" s="284"/>
      <c r="B198" s="285"/>
      <c r="C198" s="279"/>
      <c r="D198" s="279"/>
      <c r="E198" s="268"/>
      <c r="F198" s="268"/>
      <c r="G198" s="268"/>
      <c r="H198" s="286"/>
      <c r="I198" s="286"/>
      <c r="J198" s="279"/>
      <c r="K198" s="287"/>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3"/>
      <c r="AK198" s="283"/>
    </row>
    <row r="199" s="232" customFormat="1" spans="1:37">
      <c r="A199" s="284"/>
      <c r="B199" s="285"/>
      <c r="C199" s="279"/>
      <c r="D199" s="279"/>
      <c r="E199" s="268"/>
      <c r="F199" s="268"/>
      <c r="G199" s="268"/>
      <c r="H199" s="286"/>
      <c r="I199" s="286"/>
      <c r="J199" s="279"/>
      <c r="K199" s="287"/>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3"/>
      <c r="AK199" s="283"/>
    </row>
    <row r="200" s="232" customFormat="1" spans="1:37">
      <c r="A200" s="284"/>
      <c r="B200" s="285"/>
      <c r="C200" s="279"/>
      <c r="D200" s="279"/>
      <c r="E200" s="268"/>
      <c r="F200" s="268"/>
      <c r="G200" s="268"/>
      <c r="H200" s="286"/>
      <c r="I200" s="286"/>
      <c r="J200" s="279"/>
      <c r="K200" s="287"/>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3"/>
      <c r="AK200" s="283"/>
    </row>
    <row r="201" s="232" customFormat="1" spans="1:37">
      <c r="A201" s="284"/>
      <c r="B201" s="285"/>
      <c r="C201" s="279"/>
      <c r="D201" s="279"/>
      <c r="E201" s="268"/>
      <c r="F201" s="268"/>
      <c r="G201" s="268"/>
      <c r="H201" s="286"/>
      <c r="I201" s="286"/>
      <c r="J201" s="279"/>
      <c r="K201" s="287"/>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3"/>
      <c r="AK201" s="283"/>
    </row>
    <row r="202" s="232" customFormat="1" spans="1:37">
      <c r="A202" s="284"/>
      <c r="B202" s="285"/>
      <c r="C202" s="279"/>
      <c r="D202" s="279"/>
      <c r="E202" s="268"/>
      <c r="F202" s="268"/>
      <c r="G202" s="268"/>
      <c r="H202" s="286"/>
      <c r="I202" s="286"/>
      <c r="J202" s="279"/>
      <c r="K202" s="287"/>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3"/>
      <c r="AK202" s="283"/>
    </row>
    <row r="203" s="232" customFormat="1" spans="1:37">
      <c r="A203" s="284"/>
      <c r="B203" s="285"/>
      <c r="C203" s="279"/>
      <c r="D203" s="279"/>
      <c r="E203" s="268"/>
      <c r="F203" s="268"/>
      <c r="G203" s="268"/>
      <c r="H203" s="286"/>
      <c r="I203" s="286"/>
      <c r="J203" s="279"/>
      <c r="K203" s="287"/>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3"/>
      <c r="AK203" s="283"/>
    </row>
    <row r="204" s="232" customFormat="1" spans="1:37">
      <c r="A204" s="284"/>
      <c r="B204" s="285"/>
      <c r="C204" s="279"/>
      <c r="D204" s="279"/>
      <c r="E204" s="268"/>
      <c r="F204" s="268"/>
      <c r="G204" s="268"/>
      <c r="H204" s="286"/>
      <c r="I204" s="286"/>
      <c r="J204" s="279"/>
      <c r="K204" s="287"/>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3"/>
      <c r="AK204" s="283"/>
    </row>
    <row r="205" s="232" customFormat="1" spans="1:37">
      <c r="A205" s="284"/>
      <c r="B205" s="285"/>
      <c r="C205" s="279"/>
      <c r="D205" s="279"/>
      <c r="E205" s="268"/>
      <c r="F205" s="268"/>
      <c r="G205" s="268"/>
      <c r="H205" s="286"/>
      <c r="I205" s="286"/>
      <c r="J205" s="279"/>
      <c r="K205" s="287"/>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3"/>
      <c r="AK205" s="283"/>
    </row>
    <row r="206" s="232" customFormat="1" spans="1:37">
      <c r="A206" s="284"/>
      <c r="B206" s="285"/>
      <c r="C206" s="279"/>
      <c r="D206" s="279"/>
      <c r="E206" s="268"/>
      <c r="F206" s="268"/>
      <c r="G206" s="268"/>
      <c r="H206" s="286"/>
      <c r="I206" s="286"/>
      <c r="J206" s="279"/>
      <c r="K206" s="287"/>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3"/>
      <c r="AK206" s="283"/>
    </row>
    <row r="207" s="232" customFormat="1" spans="1:37">
      <c r="A207" s="284"/>
      <c r="B207" s="285"/>
      <c r="C207" s="279"/>
      <c r="D207" s="279"/>
      <c r="E207" s="268"/>
      <c r="F207" s="268"/>
      <c r="G207" s="268"/>
      <c r="H207" s="286"/>
      <c r="I207" s="286"/>
      <c r="J207" s="279"/>
      <c r="K207" s="287"/>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3"/>
      <c r="AK207" s="283"/>
    </row>
    <row r="208" s="232" customFormat="1" spans="1:37">
      <c r="A208" s="284"/>
      <c r="B208" s="285"/>
      <c r="C208" s="279"/>
      <c r="D208" s="279"/>
      <c r="E208" s="268"/>
      <c r="F208" s="268"/>
      <c r="G208" s="268"/>
      <c r="H208" s="286"/>
      <c r="I208" s="286"/>
      <c r="J208" s="279"/>
      <c r="K208" s="287"/>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3"/>
      <c r="AK208" s="283"/>
    </row>
    <row r="209" s="232" customFormat="1" spans="1:37">
      <c r="A209" s="284"/>
      <c r="B209" s="285"/>
      <c r="C209" s="279"/>
      <c r="D209" s="279"/>
      <c r="E209" s="268"/>
      <c r="F209" s="268"/>
      <c r="G209" s="268"/>
      <c r="H209" s="286"/>
      <c r="I209" s="286"/>
      <c r="J209" s="279"/>
      <c r="K209" s="287"/>
      <c r="L209" s="281"/>
      <c r="M209" s="281"/>
      <c r="N209" s="281"/>
      <c r="O209" s="281"/>
      <c r="P209" s="281"/>
      <c r="Q209" s="281"/>
      <c r="R209" s="281"/>
      <c r="S209" s="281"/>
      <c r="T209" s="281"/>
      <c r="U209" s="281"/>
      <c r="V209" s="281"/>
      <c r="W209" s="281"/>
      <c r="X209" s="281"/>
      <c r="Y209" s="281"/>
      <c r="Z209" s="281"/>
      <c r="AA209" s="281"/>
      <c r="AB209" s="281"/>
      <c r="AC209" s="281"/>
      <c r="AD209" s="281"/>
      <c r="AE209" s="281"/>
      <c r="AF209" s="281"/>
      <c r="AG209" s="281"/>
      <c r="AH209" s="281"/>
      <c r="AI209" s="281"/>
      <c r="AJ209" s="283"/>
      <c r="AK209" s="283"/>
    </row>
    <row r="210" s="232" customFormat="1" spans="1:37">
      <c r="A210" s="284"/>
      <c r="B210" s="285"/>
      <c r="C210" s="279"/>
      <c r="D210" s="279"/>
      <c r="E210" s="268"/>
      <c r="F210" s="268"/>
      <c r="G210" s="268"/>
      <c r="H210" s="286"/>
      <c r="I210" s="286"/>
      <c r="J210" s="279"/>
      <c r="K210" s="287"/>
      <c r="L210" s="281"/>
      <c r="M210" s="281"/>
      <c r="N210" s="281"/>
      <c r="O210" s="281"/>
      <c r="P210" s="281"/>
      <c r="Q210" s="281"/>
      <c r="R210" s="281"/>
      <c r="S210" s="281"/>
      <c r="T210" s="281"/>
      <c r="U210" s="281"/>
      <c r="V210" s="281"/>
      <c r="W210" s="281"/>
      <c r="X210" s="281"/>
      <c r="Y210" s="281"/>
      <c r="Z210" s="281"/>
      <c r="AA210" s="281"/>
      <c r="AB210" s="281"/>
      <c r="AC210" s="281"/>
      <c r="AD210" s="281"/>
      <c r="AE210" s="281"/>
      <c r="AF210" s="281"/>
      <c r="AG210" s="281"/>
      <c r="AH210" s="281"/>
      <c r="AI210" s="281"/>
      <c r="AJ210" s="283"/>
      <c r="AK210" s="283"/>
    </row>
    <row r="211" s="232" customFormat="1" spans="1:37">
      <c r="A211" s="284"/>
      <c r="B211" s="285"/>
      <c r="C211" s="279"/>
      <c r="D211" s="279"/>
      <c r="E211" s="268"/>
      <c r="F211" s="268"/>
      <c r="G211" s="268"/>
      <c r="H211" s="286"/>
      <c r="I211" s="286"/>
      <c r="J211" s="279"/>
      <c r="K211" s="287"/>
      <c r="L211" s="281"/>
      <c r="M211" s="281"/>
      <c r="N211" s="281"/>
      <c r="O211" s="281"/>
      <c r="P211" s="281"/>
      <c r="Q211" s="281"/>
      <c r="R211" s="281"/>
      <c r="S211" s="281"/>
      <c r="T211" s="281"/>
      <c r="U211" s="281"/>
      <c r="V211" s="281"/>
      <c r="W211" s="281"/>
      <c r="X211" s="281"/>
      <c r="Y211" s="281"/>
      <c r="Z211" s="281"/>
      <c r="AA211" s="281"/>
      <c r="AB211" s="281"/>
      <c r="AC211" s="281"/>
      <c r="AD211" s="281"/>
      <c r="AE211" s="281"/>
      <c r="AF211" s="281"/>
      <c r="AG211" s="281"/>
      <c r="AH211" s="281"/>
      <c r="AI211" s="281"/>
      <c r="AJ211" s="283"/>
      <c r="AK211" s="283"/>
    </row>
    <row r="212" s="232" customFormat="1" spans="1:37">
      <c r="A212" s="284"/>
      <c r="B212" s="285"/>
      <c r="C212" s="279"/>
      <c r="D212" s="279"/>
      <c r="E212" s="268"/>
      <c r="F212" s="268"/>
      <c r="G212" s="268"/>
      <c r="H212" s="286"/>
      <c r="I212" s="286"/>
      <c r="J212" s="279"/>
      <c r="K212" s="287"/>
      <c r="L212" s="281"/>
      <c r="M212" s="281"/>
      <c r="N212" s="281"/>
      <c r="O212" s="281"/>
      <c r="P212" s="281"/>
      <c r="Q212" s="281"/>
      <c r="R212" s="281"/>
      <c r="S212" s="281"/>
      <c r="T212" s="281"/>
      <c r="U212" s="281"/>
      <c r="V212" s="281"/>
      <c r="W212" s="281"/>
      <c r="X212" s="281"/>
      <c r="Y212" s="281"/>
      <c r="Z212" s="281"/>
      <c r="AA212" s="281"/>
      <c r="AB212" s="281"/>
      <c r="AC212" s="281"/>
      <c r="AD212" s="281"/>
      <c r="AE212" s="281"/>
      <c r="AF212" s="281"/>
      <c r="AG212" s="281"/>
      <c r="AH212" s="281"/>
      <c r="AI212" s="281"/>
      <c r="AJ212" s="283"/>
      <c r="AK212" s="283"/>
    </row>
    <row r="213" s="232" customFormat="1" spans="1:37">
      <c r="A213" s="284"/>
      <c r="B213" s="285"/>
      <c r="C213" s="279"/>
      <c r="D213" s="279"/>
      <c r="E213" s="268"/>
      <c r="F213" s="268"/>
      <c r="G213" s="268"/>
      <c r="H213" s="286"/>
      <c r="I213" s="286"/>
      <c r="J213" s="279"/>
      <c r="K213" s="287"/>
      <c r="L213" s="281"/>
      <c r="M213" s="281"/>
      <c r="N213" s="281"/>
      <c r="O213" s="281"/>
      <c r="P213" s="281"/>
      <c r="Q213" s="281"/>
      <c r="R213" s="281"/>
      <c r="S213" s="281"/>
      <c r="T213" s="281"/>
      <c r="U213" s="281"/>
      <c r="V213" s="281"/>
      <c r="W213" s="281"/>
      <c r="X213" s="281"/>
      <c r="Y213" s="281"/>
      <c r="Z213" s="281"/>
      <c r="AA213" s="281"/>
      <c r="AB213" s="281"/>
      <c r="AC213" s="281"/>
      <c r="AD213" s="281"/>
      <c r="AE213" s="281"/>
      <c r="AF213" s="281"/>
      <c r="AG213" s="281"/>
      <c r="AH213" s="281"/>
      <c r="AI213" s="281"/>
      <c r="AJ213" s="283"/>
      <c r="AK213" s="283"/>
    </row>
    <row r="214" s="232" customFormat="1" spans="1:37">
      <c r="A214" s="284"/>
      <c r="B214" s="285"/>
      <c r="C214" s="279"/>
      <c r="D214" s="279"/>
      <c r="E214" s="268"/>
      <c r="F214" s="268"/>
      <c r="G214" s="268"/>
      <c r="H214" s="286"/>
      <c r="I214" s="286"/>
      <c r="J214" s="279"/>
      <c r="K214" s="287"/>
      <c r="L214" s="281"/>
      <c r="M214" s="281"/>
      <c r="N214" s="281"/>
      <c r="O214" s="281"/>
      <c r="P214" s="281"/>
      <c r="Q214" s="281"/>
      <c r="R214" s="281"/>
      <c r="S214" s="281"/>
      <c r="T214" s="281"/>
      <c r="U214" s="281"/>
      <c r="V214" s="281"/>
      <c r="W214" s="281"/>
      <c r="X214" s="281"/>
      <c r="Y214" s="281"/>
      <c r="Z214" s="281"/>
      <c r="AA214" s="281"/>
      <c r="AB214" s="281"/>
      <c r="AC214" s="281"/>
      <c r="AD214" s="281"/>
      <c r="AE214" s="281"/>
      <c r="AF214" s="281"/>
      <c r="AG214" s="281"/>
      <c r="AH214" s="281"/>
      <c r="AI214" s="281"/>
      <c r="AJ214" s="283"/>
      <c r="AK214" s="283"/>
    </row>
    <row r="215" s="232" customFormat="1" spans="1:37">
      <c r="A215" s="284"/>
      <c r="B215" s="285"/>
      <c r="C215" s="279"/>
      <c r="D215" s="279"/>
      <c r="E215" s="268"/>
      <c r="F215" s="268"/>
      <c r="G215" s="268"/>
      <c r="H215" s="286"/>
      <c r="I215" s="286"/>
      <c r="J215" s="279"/>
      <c r="K215" s="287"/>
      <c r="L215" s="281"/>
      <c r="M215" s="281"/>
      <c r="N215" s="281"/>
      <c r="O215" s="281"/>
      <c r="P215" s="281"/>
      <c r="Q215" s="281"/>
      <c r="R215" s="281"/>
      <c r="S215" s="281"/>
      <c r="T215" s="281"/>
      <c r="U215" s="281"/>
      <c r="V215" s="281"/>
      <c r="W215" s="281"/>
      <c r="X215" s="281"/>
      <c r="Y215" s="281"/>
      <c r="Z215" s="281"/>
      <c r="AA215" s="281"/>
      <c r="AB215" s="281"/>
      <c r="AC215" s="281"/>
      <c r="AD215" s="281"/>
      <c r="AE215" s="281"/>
      <c r="AF215" s="281"/>
      <c r="AG215" s="281"/>
      <c r="AH215" s="281"/>
      <c r="AI215" s="281"/>
      <c r="AJ215" s="283"/>
      <c r="AK215" s="283"/>
    </row>
    <row r="216" s="232" customFormat="1" spans="1:37">
      <c r="A216" s="284"/>
      <c r="B216" s="285"/>
      <c r="C216" s="279"/>
      <c r="D216" s="279"/>
      <c r="E216" s="268"/>
      <c r="F216" s="268"/>
      <c r="G216" s="268"/>
      <c r="H216" s="286"/>
      <c r="I216" s="286"/>
      <c r="J216" s="279"/>
      <c r="K216" s="287"/>
      <c r="L216" s="281"/>
      <c r="M216" s="281"/>
      <c r="N216" s="281"/>
      <c r="O216" s="281"/>
      <c r="P216" s="281"/>
      <c r="Q216" s="281"/>
      <c r="R216" s="281"/>
      <c r="S216" s="281"/>
      <c r="T216" s="281"/>
      <c r="U216" s="281"/>
      <c r="V216" s="281"/>
      <c r="W216" s="281"/>
      <c r="X216" s="281"/>
      <c r="Y216" s="281"/>
      <c r="Z216" s="281"/>
      <c r="AA216" s="281"/>
      <c r="AB216" s="281"/>
      <c r="AC216" s="281"/>
      <c r="AD216" s="281"/>
      <c r="AE216" s="281"/>
      <c r="AF216" s="281"/>
      <c r="AG216" s="281"/>
      <c r="AH216" s="281"/>
      <c r="AI216" s="281"/>
      <c r="AJ216" s="283"/>
      <c r="AK216" s="283"/>
    </row>
    <row r="217" s="232" customFormat="1" spans="1:37">
      <c r="A217" s="284"/>
      <c r="B217" s="285"/>
      <c r="C217" s="279"/>
      <c r="D217" s="279"/>
      <c r="E217" s="268"/>
      <c r="F217" s="268"/>
      <c r="G217" s="268"/>
      <c r="H217" s="286"/>
      <c r="I217" s="286"/>
      <c r="J217" s="279"/>
      <c r="K217" s="287"/>
      <c r="L217" s="281"/>
      <c r="M217" s="281"/>
      <c r="N217" s="281"/>
      <c r="O217" s="281"/>
      <c r="P217" s="281"/>
      <c r="Q217" s="281"/>
      <c r="R217" s="281"/>
      <c r="S217" s="281"/>
      <c r="T217" s="281"/>
      <c r="U217" s="281"/>
      <c r="V217" s="281"/>
      <c r="W217" s="281"/>
      <c r="X217" s="281"/>
      <c r="Y217" s="281"/>
      <c r="Z217" s="281"/>
      <c r="AA217" s="281"/>
      <c r="AB217" s="281"/>
      <c r="AC217" s="281"/>
      <c r="AD217" s="281"/>
      <c r="AE217" s="281"/>
      <c r="AF217" s="281"/>
      <c r="AG217" s="281"/>
      <c r="AH217" s="281"/>
      <c r="AI217" s="281"/>
      <c r="AJ217" s="283"/>
      <c r="AK217" s="283"/>
    </row>
    <row r="218" s="232" customFormat="1" spans="1:37">
      <c r="A218" s="284"/>
      <c r="B218" s="285"/>
      <c r="C218" s="279"/>
      <c r="D218" s="279"/>
      <c r="E218" s="268"/>
      <c r="F218" s="268"/>
      <c r="G218" s="268"/>
      <c r="H218" s="286"/>
      <c r="I218" s="286"/>
      <c r="J218" s="279"/>
      <c r="K218" s="287"/>
      <c r="L218" s="281"/>
      <c r="M218" s="281"/>
      <c r="N218" s="281"/>
      <c r="O218" s="281"/>
      <c r="P218" s="281"/>
      <c r="Q218" s="281"/>
      <c r="R218" s="281"/>
      <c r="S218" s="281"/>
      <c r="T218" s="281"/>
      <c r="U218" s="281"/>
      <c r="V218" s="281"/>
      <c r="W218" s="281"/>
      <c r="X218" s="281"/>
      <c r="Y218" s="281"/>
      <c r="Z218" s="281"/>
      <c r="AA218" s="281"/>
      <c r="AB218" s="281"/>
      <c r="AC218" s="281"/>
      <c r="AD218" s="281"/>
      <c r="AE218" s="281"/>
      <c r="AF218" s="281"/>
      <c r="AG218" s="281"/>
      <c r="AH218" s="281"/>
      <c r="AI218" s="281"/>
      <c r="AJ218" s="283"/>
      <c r="AK218" s="283"/>
    </row>
    <row r="219" s="232" customFormat="1" spans="1:37">
      <c r="A219" s="284"/>
      <c r="B219" s="285"/>
      <c r="C219" s="279"/>
      <c r="D219" s="279"/>
      <c r="E219" s="268"/>
      <c r="F219" s="268"/>
      <c r="G219" s="268"/>
      <c r="H219" s="286"/>
      <c r="I219" s="286"/>
      <c r="J219" s="279"/>
      <c r="K219" s="287"/>
      <c r="L219" s="281"/>
      <c r="M219" s="281"/>
      <c r="N219" s="281"/>
      <c r="O219" s="281"/>
      <c r="P219" s="281"/>
      <c r="Q219" s="281"/>
      <c r="R219" s="281"/>
      <c r="S219" s="281"/>
      <c r="T219" s="281"/>
      <c r="U219" s="281"/>
      <c r="V219" s="281"/>
      <c r="W219" s="281"/>
      <c r="X219" s="281"/>
      <c r="Y219" s="281"/>
      <c r="Z219" s="281"/>
      <c r="AA219" s="281"/>
      <c r="AB219" s="281"/>
      <c r="AC219" s="281"/>
      <c r="AD219" s="281"/>
      <c r="AE219" s="281"/>
      <c r="AF219" s="281"/>
      <c r="AG219" s="281"/>
      <c r="AH219" s="281"/>
      <c r="AI219" s="281"/>
      <c r="AJ219" s="283"/>
      <c r="AK219" s="283"/>
    </row>
    <row r="220" s="232" customFormat="1" spans="1:37">
      <c r="A220" s="284"/>
      <c r="B220" s="285"/>
      <c r="C220" s="279"/>
      <c r="D220" s="279"/>
      <c r="E220" s="268"/>
      <c r="F220" s="268"/>
      <c r="G220" s="268"/>
      <c r="H220" s="286"/>
      <c r="I220" s="286"/>
      <c r="J220" s="279"/>
      <c r="K220" s="287"/>
      <c r="L220" s="281"/>
      <c r="M220" s="281"/>
      <c r="N220" s="281"/>
      <c r="O220" s="281"/>
      <c r="P220" s="281"/>
      <c r="Q220" s="281"/>
      <c r="R220" s="281"/>
      <c r="S220" s="281"/>
      <c r="T220" s="281"/>
      <c r="U220" s="281"/>
      <c r="V220" s="281"/>
      <c r="W220" s="281"/>
      <c r="X220" s="281"/>
      <c r="Y220" s="281"/>
      <c r="Z220" s="281"/>
      <c r="AA220" s="281"/>
      <c r="AB220" s="281"/>
      <c r="AC220" s="281"/>
      <c r="AD220" s="281"/>
      <c r="AE220" s="281"/>
      <c r="AF220" s="281"/>
      <c r="AG220" s="281"/>
      <c r="AH220" s="281"/>
      <c r="AI220" s="281"/>
      <c r="AJ220" s="283"/>
      <c r="AK220" s="283"/>
    </row>
    <row r="221" s="232" customFormat="1" spans="1:37">
      <c r="A221" s="284"/>
      <c r="B221" s="285"/>
      <c r="C221" s="279"/>
      <c r="D221" s="279"/>
      <c r="E221" s="268"/>
      <c r="F221" s="268"/>
      <c r="G221" s="268"/>
      <c r="H221" s="286"/>
      <c r="I221" s="286"/>
      <c r="J221" s="279"/>
      <c r="K221" s="287"/>
      <c r="L221" s="281"/>
      <c r="M221" s="281"/>
      <c r="N221" s="281"/>
      <c r="O221" s="281"/>
      <c r="P221" s="281"/>
      <c r="Q221" s="281"/>
      <c r="R221" s="281"/>
      <c r="S221" s="281"/>
      <c r="T221" s="281"/>
      <c r="U221" s="281"/>
      <c r="V221" s="281"/>
      <c r="W221" s="281"/>
      <c r="X221" s="281"/>
      <c r="Y221" s="281"/>
      <c r="Z221" s="281"/>
      <c r="AA221" s="281"/>
      <c r="AB221" s="281"/>
      <c r="AC221" s="281"/>
      <c r="AD221" s="281"/>
      <c r="AE221" s="281"/>
      <c r="AF221" s="281"/>
      <c r="AG221" s="281"/>
      <c r="AH221" s="281"/>
      <c r="AI221" s="281"/>
      <c r="AJ221" s="283"/>
      <c r="AK221" s="283"/>
    </row>
    <row r="222" s="232" customFormat="1" spans="1:37">
      <c r="A222" s="284"/>
      <c r="B222" s="285"/>
      <c r="C222" s="279"/>
      <c r="D222" s="279"/>
      <c r="E222" s="268"/>
      <c r="F222" s="268"/>
      <c r="G222" s="268"/>
      <c r="H222" s="286"/>
      <c r="I222" s="286"/>
      <c r="J222" s="279"/>
      <c r="K222" s="287"/>
      <c r="L222" s="281"/>
      <c r="M222" s="281"/>
      <c r="N222" s="281"/>
      <c r="O222" s="281"/>
      <c r="P222" s="281"/>
      <c r="Q222" s="281"/>
      <c r="R222" s="281"/>
      <c r="S222" s="281"/>
      <c r="T222" s="281"/>
      <c r="U222" s="281"/>
      <c r="V222" s="281"/>
      <c r="W222" s="281"/>
      <c r="X222" s="281"/>
      <c r="Y222" s="281"/>
      <c r="Z222" s="281"/>
      <c r="AA222" s="281"/>
      <c r="AB222" s="281"/>
      <c r="AC222" s="281"/>
      <c r="AD222" s="281"/>
      <c r="AE222" s="281"/>
      <c r="AF222" s="281"/>
      <c r="AG222" s="281"/>
      <c r="AH222" s="281"/>
      <c r="AI222" s="281"/>
      <c r="AJ222" s="283"/>
      <c r="AK222" s="283"/>
    </row>
    <row r="223" s="232" customFormat="1" spans="1:37">
      <c r="A223" s="284"/>
      <c r="B223" s="285"/>
      <c r="C223" s="279"/>
      <c r="D223" s="279"/>
      <c r="E223" s="268"/>
      <c r="F223" s="268"/>
      <c r="G223" s="268"/>
      <c r="H223" s="286"/>
      <c r="I223" s="286"/>
      <c r="J223" s="279"/>
      <c r="K223" s="287"/>
      <c r="L223" s="281"/>
      <c r="M223" s="281"/>
      <c r="N223" s="281"/>
      <c r="O223" s="281"/>
      <c r="P223" s="281"/>
      <c r="Q223" s="281"/>
      <c r="R223" s="281"/>
      <c r="S223" s="281"/>
      <c r="T223" s="281"/>
      <c r="U223" s="281"/>
      <c r="V223" s="281"/>
      <c r="W223" s="281"/>
      <c r="X223" s="281"/>
      <c r="Y223" s="281"/>
      <c r="Z223" s="281"/>
      <c r="AA223" s="281"/>
      <c r="AB223" s="281"/>
      <c r="AC223" s="281"/>
      <c r="AD223" s="281"/>
      <c r="AE223" s="281"/>
      <c r="AF223" s="281"/>
      <c r="AG223" s="281"/>
      <c r="AH223" s="281"/>
      <c r="AI223" s="281"/>
      <c r="AJ223" s="283"/>
      <c r="AK223" s="283"/>
    </row>
    <row r="224" s="232" customFormat="1" spans="1:37">
      <c r="A224" s="284"/>
      <c r="B224" s="285"/>
      <c r="C224" s="279"/>
      <c r="D224" s="279"/>
      <c r="E224" s="268"/>
      <c r="F224" s="268"/>
      <c r="G224" s="268"/>
      <c r="H224" s="286"/>
      <c r="I224" s="286"/>
      <c r="J224" s="279"/>
      <c r="K224" s="287"/>
      <c r="L224" s="281"/>
      <c r="M224" s="281"/>
      <c r="N224" s="281"/>
      <c r="O224" s="281"/>
      <c r="P224" s="281"/>
      <c r="Q224" s="281"/>
      <c r="R224" s="281"/>
      <c r="S224" s="281"/>
      <c r="T224" s="281"/>
      <c r="U224" s="281"/>
      <c r="V224" s="281"/>
      <c r="W224" s="281"/>
      <c r="X224" s="281"/>
      <c r="Y224" s="281"/>
      <c r="Z224" s="281"/>
      <c r="AA224" s="281"/>
      <c r="AB224" s="281"/>
      <c r="AC224" s="281"/>
      <c r="AD224" s="281"/>
      <c r="AE224" s="281"/>
      <c r="AF224" s="281"/>
      <c r="AG224" s="281"/>
      <c r="AH224" s="281"/>
      <c r="AI224" s="281"/>
      <c r="AJ224" s="283"/>
      <c r="AK224" s="283"/>
    </row>
    <row r="225" s="232" customFormat="1" spans="1:37">
      <c r="A225" s="284"/>
      <c r="B225" s="285"/>
      <c r="C225" s="279"/>
      <c r="D225" s="279"/>
      <c r="E225" s="268"/>
      <c r="F225" s="268"/>
      <c r="G225" s="268"/>
      <c r="H225" s="286"/>
      <c r="I225" s="286"/>
      <c r="J225" s="279"/>
      <c r="K225" s="287"/>
      <c r="L225" s="281"/>
      <c r="M225" s="281"/>
      <c r="N225" s="281"/>
      <c r="O225" s="281"/>
      <c r="P225" s="281"/>
      <c r="Q225" s="281"/>
      <c r="R225" s="281"/>
      <c r="S225" s="281"/>
      <c r="T225" s="281"/>
      <c r="U225" s="281"/>
      <c r="V225" s="281"/>
      <c r="W225" s="281"/>
      <c r="X225" s="281"/>
      <c r="Y225" s="281"/>
      <c r="Z225" s="281"/>
      <c r="AA225" s="281"/>
      <c r="AB225" s="281"/>
      <c r="AC225" s="281"/>
      <c r="AD225" s="281"/>
      <c r="AE225" s="281"/>
      <c r="AF225" s="281"/>
      <c r="AG225" s="281"/>
      <c r="AH225" s="281"/>
      <c r="AI225" s="281"/>
      <c r="AJ225" s="283"/>
      <c r="AK225" s="283"/>
    </row>
    <row r="226" s="232" customFormat="1" spans="1:37">
      <c r="A226" s="284"/>
      <c r="B226" s="285"/>
      <c r="C226" s="279"/>
      <c r="D226" s="279"/>
      <c r="E226" s="268"/>
      <c r="F226" s="268"/>
      <c r="G226" s="268"/>
      <c r="H226" s="286"/>
      <c r="I226" s="286"/>
      <c r="J226" s="279"/>
      <c r="K226" s="287"/>
      <c r="L226" s="281"/>
      <c r="M226" s="281"/>
      <c r="N226" s="281"/>
      <c r="O226" s="281"/>
      <c r="P226" s="281"/>
      <c r="Q226" s="281"/>
      <c r="R226" s="281"/>
      <c r="S226" s="281"/>
      <c r="T226" s="281"/>
      <c r="U226" s="281"/>
      <c r="V226" s="281"/>
      <c r="W226" s="281"/>
      <c r="X226" s="281"/>
      <c r="Y226" s="281"/>
      <c r="Z226" s="281"/>
      <c r="AA226" s="281"/>
      <c r="AB226" s="281"/>
      <c r="AC226" s="281"/>
      <c r="AD226" s="281"/>
      <c r="AE226" s="281"/>
      <c r="AF226" s="281"/>
      <c r="AG226" s="281"/>
      <c r="AH226" s="281"/>
      <c r="AI226" s="281"/>
      <c r="AJ226" s="283"/>
      <c r="AK226" s="283"/>
    </row>
    <row r="227" s="232" customFormat="1" spans="1:37">
      <c r="A227" s="284"/>
      <c r="B227" s="285"/>
      <c r="C227" s="279"/>
      <c r="D227" s="279"/>
      <c r="E227" s="268"/>
      <c r="F227" s="268"/>
      <c r="G227" s="268"/>
      <c r="H227" s="286"/>
      <c r="I227" s="286"/>
      <c r="J227" s="279"/>
      <c r="K227" s="287"/>
      <c r="L227" s="281"/>
      <c r="M227" s="281"/>
      <c r="N227" s="281"/>
      <c r="O227" s="281"/>
      <c r="P227" s="281"/>
      <c r="Q227" s="281"/>
      <c r="R227" s="281"/>
      <c r="S227" s="281"/>
      <c r="T227" s="281"/>
      <c r="U227" s="281"/>
      <c r="V227" s="281"/>
      <c r="W227" s="281"/>
      <c r="X227" s="281"/>
      <c r="Y227" s="281"/>
      <c r="Z227" s="281"/>
      <c r="AA227" s="281"/>
      <c r="AB227" s="281"/>
      <c r="AC227" s="281"/>
      <c r="AD227" s="281"/>
      <c r="AE227" s="281"/>
      <c r="AF227" s="281"/>
      <c r="AG227" s="281"/>
      <c r="AH227" s="281"/>
      <c r="AI227" s="281"/>
      <c r="AJ227" s="283"/>
      <c r="AK227" s="283"/>
    </row>
    <row r="228" s="232" customFormat="1" spans="1:37">
      <c r="A228" s="284"/>
      <c r="B228" s="285"/>
      <c r="C228" s="279"/>
      <c r="D228" s="279"/>
      <c r="E228" s="268"/>
      <c r="F228" s="268"/>
      <c r="G228" s="268"/>
      <c r="H228" s="286"/>
      <c r="I228" s="286"/>
      <c r="J228" s="279"/>
      <c r="K228" s="287"/>
      <c r="L228" s="281"/>
      <c r="M228" s="281"/>
      <c r="N228" s="281"/>
      <c r="O228" s="281"/>
      <c r="P228" s="281"/>
      <c r="Q228" s="281"/>
      <c r="R228" s="281"/>
      <c r="S228" s="281"/>
      <c r="T228" s="281"/>
      <c r="U228" s="281"/>
      <c r="V228" s="281"/>
      <c r="W228" s="281"/>
      <c r="X228" s="281"/>
      <c r="Y228" s="281"/>
      <c r="Z228" s="281"/>
      <c r="AA228" s="281"/>
      <c r="AB228" s="281"/>
      <c r="AC228" s="281"/>
      <c r="AD228" s="281"/>
      <c r="AE228" s="281"/>
      <c r="AF228" s="281"/>
      <c r="AG228" s="281"/>
      <c r="AH228" s="281"/>
      <c r="AI228" s="281"/>
      <c r="AJ228" s="283"/>
      <c r="AK228" s="283"/>
    </row>
    <row r="229" s="232" customFormat="1" spans="1:37">
      <c r="A229" s="284"/>
      <c r="B229" s="285"/>
      <c r="C229" s="279"/>
      <c r="D229" s="279"/>
      <c r="E229" s="268"/>
      <c r="F229" s="268"/>
      <c r="G229" s="268"/>
      <c r="H229" s="286"/>
      <c r="I229" s="286"/>
      <c r="J229" s="279"/>
      <c r="K229" s="287"/>
      <c r="L229" s="281"/>
      <c r="M229" s="281"/>
      <c r="N229" s="281"/>
      <c r="O229" s="281"/>
      <c r="P229" s="281"/>
      <c r="Q229" s="281"/>
      <c r="R229" s="281"/>
      <c r="S229" s="281"/>
      <c r="T229" s="281"/>
      <c r="U229" s="281"/>
      <c r="V229" s="281"/>
      <c r="W229" s="281"/>
      <c r="X229" s="281"/>
      <c r="Y229" s="281"/>
      <c r="Z229" s="281"/>
      <c r="AA229" s="281"/>
      <c r="AB229" s="281"/>
      <c r="AC229" s="281"/>
      <c r="AD229" s="281"/>
      <c r="AE229" s="281"/>
      <c r="AF229" s="281"/>
      <c r="AG229" s="281"/>
      <c r="AH229" s="281"/>
      <c r="AI229" s="281"/>
      <c r="AJ229" s="283"/>
      <c r="AK229" s="283"/>
    </row>
    <row r="230" s="232" customFormat="1" spans="1:37">
      <c r="A230" s="284"/>
      <c r="B230" s="285"/>
      <c r="C230" s="279"/>
      <c r="D230" s="279"/>
      <c r="E230" s="268"/>
      <c r="F230" s="268"/>
      <c r="G230" s="268"/>
      <c r="H230" s="286"/>
      <c r="I230" s="286"/>
      <c r="J230" s="279"/>
      <c r="K230" s="287"/>
      <c r="L230" s="281"/>
      <c r="M230" s="281"/>
      <c r="N230" s="281"/>
      <c r="O230" s="281"/>
      <c r="P230" s="281"/>
      <c r="Q230" s="281"/>
      <c r="R230" s="281"/>
      <c r="S230" s="281"/>
      <c r="T230" s="281"/>
      <c r="U230" s="281"/>
      <c r="V230" s="281"/>
      <c r="W230" s="281"/>
      <c r="X230" s="281"/>
      <c r="Y230" s="281"/>
      <c r="Z230" s="281"/>
      <c r="AA230" s="281"/>
      <c r="AB230" s="281"/>
      <c r="AC230" s="281"/>
      <c r="AD230" s="281"/>
      <c r="AE230" s="281"/>
      <c r="AF230" s="281"/>
      <c r="AG230" s="281"/>
      <c r="AH230" s="281"/>
      <c r="AI230" s="281"/>
      <c r="AJ230" s="283"/>
      <c r="AK230" s="283"/>
    </row>
    <row r="231" s="232" customFormat="1" spans="1:37">
      <c r="A231" s="284"/>
      <c r="B231" s="285"/>
      <c r="C231" s="279"/>
      <c r="D231" s="279"/>
      <c r="E231" s="268"/>
      <c r="F231" s="268"/>
      <c r="G231" s="268"/>
      <c r="H231" s="286"/>
      <c r="I231" s="286"/>
      <c r="J231" s="279"/>
      <c r="K231" s="287"/>
      <c r="L231" s="281"/>
      <c r="M231" s="281"/>
      <c r="N231" s="281"/>
      <c r="O231" s="281"/>
      <c r="P231" s="281"/>
      <c r="Q231" s="281"/>
      <c r="R231" s="281"/>
      <c r="S231" s="281"/>
      <c r="T231" s="281"/>
      <c r="U231" s="281"/>
      <c r="V231" s="281"/>
      <c r="W231" s="281"/>
      <c r="X231" s="281"/>
      <c r="Y231" s="281"/>
      <c r="Z231" s="281"/>
      <c r="AA231" s="281"/>
      <c r="AB231" s="281"/>
      <c r="AC231" s="281"/>
      <c r="AD231" s="281"/>
      <c r="AE231" s="281"/>
      <c r="AF231" s="281"/>
      <c r="AG231" s="281"/>
      <c r="AH231" s="281"/>
      <c r="AI231" s="281"/>
      <c r="AJ231" s="283"/>
      <c r="AK231" s="283"/>
    </row>
    <row r="232" s="232" customFormat="1" spans="1:37">
      <c r="A232" s="284"/>
      <c r="B232" s="285"/>
      <c r="C232" s="279"/>
      <c r="D232" s="279"/>
      <c r="E232" s="268"/>
      <c r="F232" s="268"/>
      <c r="G232" s="268"/>
      <c r="H232" s="286"/>
      <c r="I232" s="286"/>
      <c r="J232" s="279"/>
      <c r="K232" s="287"/>
      <c r="L232" s="281"/>
      <c r="M232" s="281"/>
      <c r="N232" s="281"/>
      <c r="O232" s="281"/>
      <c r="P232" s="281"/>
      <c r="Q232" s="281"/>
      <c r="R232" s="281"/>
      <c r="S232" s="281"/>
      <c r="T232" s="281"/>
      <c r="U232" s="281"/>
      <c r="V232" s="281"/>
      <c r="W232" s="281"/>
      <c r="X232" s="281"/>
      <c r="Y232" s="281"/>
      <c r="Z232" s="281"/>
      <c r="AA232" s="281"/>
      <c r="AB232" s="281"/>
      <c r="AC232" s="281"/>
      <c r="AD232" s="281"/>
      <c r="AE232" s="281"/>
      <c r="AF232" s="281"/>
      <c r="AG232" s="281"/>
      <c r="AH232" s="281"/>
      <c r="AI232" s="281"/>
      <c r="AJ232" s="283"/>
      <c r="AK232" s="283"/>
    </row>
    <row r="233" s="232" customFormat="1" spans="1:37">
      <c r="A233" s="284"/>
      <c r="B233" s="285"/>
      <c r="C233" s="279"/>
      <c r="D233" s="279"/>
      <c r="E233" s="268"/>
      <c r="F233" s="268"/>
      <c r="G233" s="268"/>
      <c r="H233" s="286"/>
      <c r="I233" s="286"/>
      <c r="J233" s="279"/>
      <c r="K233" s="287"/>
      <c r="L233" s="281"/>
      <c r="M233" s="281"/>
      <c r="N233" s="281"/>
      <c r="O233" s="281"/>
      <c r="P233" s="281"/>
      <c r="Q233" s="281"/>
      <c r="R233" s="281"/>
      <c r="S233" s="281"/>
      <c r="T233" s="281"/>
      <c r="U233" s="281"/>
      <c r="V233" s="281"/>
      <c r="W233" s="281"/>
      <c r="X233" s="281"/>
      <c r="Y233" s="281"/>
      <c r="Z233" s="281"/>
      <c r="AA233" s="281"/>
      <c r="AB233" s="281"/>
      <c r="AC233" s="281"/>
      <c r="AD233" s="281"/>
      <c r="AE233" s="281"/>
      <c r="AF233" s="281"/>
      <c r="AG233" s="281"/>
      <c r="AH233" s="281"/>
      <c r="AI233" s="281"/>
      <c r="AJ233" s="283"/>
      <c r="AK233" s="283"/>
    </row>
    <row r="234" s="232" customFormat="1" spans="1:37">
      <c r="A234" s="284"/>
      <c r="B234" s="285"/>
      <c r="C234" s="279"/>
      <c r="D234" s="279"/>
      <c r="E234" s="268"/>
      <c r="F234" s="268"/>
      <c r="G234" s="268"/>
      <c r="H234" s="286"/>
      <c r="I234" s="286"/>
      <c r="J234" s="279"/>
      <c r="K234" s="287"/>
      <c r="L234" s="281"/>
      <c r="M234" s="281"/>
      <c r="N234" s="281"/>
      <c r="O234" s="281"/>
      <c r="P234" s="281"/>
      <c r="Q234" s="281"/>
      <c r="R234" s="281"/>
      <c r="S234" s="281"/>
      <c r="T234" s="281"/>
      <c r="U234" s="281"/>
      <c r="V234" s="281"/>
      <c r="W234" s="281"/>
      <c r="X234" s="281"/>
      <c r="Y234" s="281"/>
      <c r="Z234" s="281"/>
      <c r="AA234" s="281"/>
      <c r="AB234" s="281"/>
      <c r="AC234" s="281"/>
      <c r="AD234" s="281"/>
      <c r="AE234" s="281"/>
      <c r="AF234" s="281"/>
      <c r="AG234" s="281"/>
      <c r="AH234" s="281"/>
      <c r="AI234" s="281"/>
      <c r="AJ234" s="283"/>
      <c r="AK234" s="283"/>
    </row>
    <row r="235" s="232" customFormat="1" spans="1:37">
      <c r="A235" s="284"/>
      <c r="B235" s="285"/>
      <c r="C235" s="279"/>
      <c r="D235" s="279"/>
      <c r="E235" s="268"/>
      <c r="F235" s="268"/>
      <c r="G235" s="268"/>
      <c r="H235" s="286"/>
      <c r="I235" s="286"/>
      <c r="J235" s="279"/>
      <c r="K235" s="287"/>
      <c r="L235" s="281"/>
      <c r="M235" s="281"/>
      <c r="N235" s="281"/>
      <c r="O235" s="281"/>
      <c r="P235" s="281"/>
      <c r="Q235" s="281"/>
      <c r="R235" s="281"/>
      <c r="S235" s="281"/>
      <c r="T235" s="281"/>
      <c r="U235" s="281"/>
      <c r="V235" s="281"/>
      <c r="W235" s="281"/>
      <c r="X235" s="281"/>
      <c r="Y235" s="281"/>
      <c r="Z235" s="281"/>
      <c r="AA235" s="281"/>
      <c r="AB235" s="281"/>
      <c r="AC235" s="281"/>
      <c r="AD235" s="281"/>
      <c r="AE235" s="281"/>
      <c r="AF235" s="281"/>
      <c r="AG235" s="281"/>
      <c r="AH235" s="281"/>
      <c r="AI235" s="281"/>
      <c r="AJ235" s="283"/>
      <c r="AK235" s="283"/>
    </row>
    <row r="236" s="232" customFormat="1" spans="1:37">
      <c r="A236" s="284"/>
      <c r="B236" s="285"/>
      <c r="C236" s="279"/>
      <c r="D236" s="279"/>
      <c r="E236" s="268"/>
      <c r="F236" s="268"/>
      <c r="G236" s="268"/>
      <c r="H236" s="286"/>
      <c r="I236" s="286"/>
      <c r="J236" s="279"/>
      <c r="K236" s="287"/>
      <c r="L236" s="281"/>
      <c r="M236" s="281"/>
      <c r="N236" s="281"/>
      <c r="O236" s="281"/>
      <c r="P236" s="281"/>
      <c r="Q236" s="281"/>
      <c r="R236" s="281"/>
      <c r="S236" s="281"/>
      <c r="T236" s="281"/>
      <c r="U236" s="281"/>
      <c r="V236" s="281"/>
      <c r="W236" s="281"/>
      <c r="X236" s="281"/>
      <c r="Y236" s="281"/>
      <c r="Z236" s="281"/>
      <c r="AA236" s="281"/>
      <c r="AB236" s="281"/>
      <c r="AC236" s="281"/>
      <c r="AD236" s="281"/>
      <c r="AE236" s="281"/>
      <c r="AF236" s="281"/>
      <c r="AG236" s="281"/>
      <c r="AH236" s="281"/>
      <c r="AI236" s="281"/>
      <c r="AJ236" s="283"/>
      <c r="AK236" s="283"/>
    </row>
    <row r="237" s="232" customFormat="1" spans="1:37">
      <c r="A237" s="284"/>
      <c r="B237" s="285"/>
      <c r="C237" s="279"/>
      <c r="D237" s="279"/>
      <c r="E237" s="268"/>
      <c r="F237" s="268"/>
      <c r="G237" s="268"/>
      <c r="H237" s="286"/>
      <c r="I237" s="286"/>
      <c r="J237" s="279"/>
      <c r="K237" s="287"/>
      <c r="L237" s="281"/>
      <c r="M237" s="281"/>
      <c r="N237" s="281"/>
      <c r="O237" s="281"/>
      <c r="P237" s="281"/>
      <c r="Q237" s="281"/>
      <c r="R237" s="281"/>
      <c r="S237" s="281"/>
      <c r="T237" s="281"/>
      <c r="U237" s="281"/>
      <c r="V237" s="281"/>
      <c r="W237" s="281"/>
      <c r="X237" s="281"/>
      <c r="Y237" s="281"/>
      <c r="Z237" s="281"/>
      <c r="AA237" s="281"/>
      <c r="AB237" s="281"/>
      <c r="AC237" s="281"/>
      <c r="AD237" s="281"/>
      <c r="AE237" s="281"/>
      <c r="AF237" s="281"/>
      <c r="AG237" s="281"/>
      <c r="AH237" s="281"/>
      <c r="AI237" s="281"/>
      <c r="AJ237" s="283"/>
      <c r="AK237" s="283"/>
    </row>
    <row r="238" s="232" customFormat="1" spans="1:37">
      <c r="A238" s="284"/>
      <c r="B238" s="285"/>
      <c r="C238" s="279"/>
      <c r="D238" s="279"/>
      <c r="E238" s="268"/>
      <c r="F238" s="268"/>
      <c r="G238" s="268"/>
      <c r="H238" s="286"/>
      <c r="I238" s="286"/>
      <c r="J238" s="279"/>
      <c r="K238" s="287"/>
      <c r="L238" s="281"/>
      <c r="M238" s="281"/>
      <c r="N238" s="281"/>
      <c r="O238" s="281"/>
      <c r="P238" s="281"/>
      <c r="Q238" s="281"/>
      <c r="R238" s="281"/>
      <c r="S238" s="281"/>
      <c r="T238" s="281"/>
      <c r="U238" s="281"/>
      <c r="V238" s="281"/>
      <c r="W238" s="281"/>
      <c r="X238" s="281"/>
      <c r="Y238" s="281"/>
      <c r="Z238" s="281"/>
      <c r="AA238" s="281"/>
      <c r="AB238" s="281"/>
      <c r="AC238" s="281"/>
      <c r="AD238" s="281"/>
      <c r="AE238" s="281"/>
      <c r="AF238" s="281"/>
      <c r="AG238" s="281"/>
      <c r="AH238" s="281"/>
      <c r="AI238" s="281"/>
      <c r="AJ238" s="283"/>
      <c r="AK238" s="283"/>
    </row>
    <row r="239" s="232" customFormat="1" spans="1:37">
      <c r="A239" s="284"/>
      <c r="B239" s="285"/>
      <c r="C239" s="279"/>
      <c r="D239" s="279"/>
      <c r="E239" s="268"/>
      <c r="F239" s="268"/>
      <c r="G239" s="268"/>
      <c r="H239" s="286"/>
      <c r="I239" s="286"/>
      <c r="J239" s="279"/>
      <c r="K239" s="287"/>
      <c r="L239" s="281"/>
      <c r="M239" s="281"/>
      <c r="N239" s="281"/>
      <c r="O239" s="281"/>
      <c r="P239" s="281"/>
      <c r="Q239" s="281"/>
      <c r="R239" s="281"/>
      <c r="S239" s="281"/>
      <c r="T239" s="281"/>
      <c r="U239" s="281"/>
      <c r="V239" s="281"/>
      <c r="W239" s="281"/>
      <c r="X239" s="281"/>
      <c r="Y239" s="281"/>
      <c r="Z239" s="281"/>
      <c r="AA239" s="281"/>
      <c r="AB239" s="281"/>
      <c r="AC239" s="281"/>
      <c r="AD239" s="281"/>
      <c r="AE239" s="281"/>
      <c r="AF239" s="281"/>
      <c r="AG239" s="281"/>
      <c r="AH239" s="281"/>
      <c r="AI239" s="281"/>
      <c r="AJ239" s="283"/>
      <c r="AK239" s="283"/>
    </row>
    <row r="240" s="232" customFormat="1" spans="1:37">
      <c r="A240" s="284"/>
      <c r="B240" s="285"/>
      <c r="C240" s="279"/>
      <c r="D240" s="279"/>
      <c r="E240" s="268"/>
      <c r="F240" s="268"/>
      <c r="G240" s="268"/>
      <c r="H240" s="286"/>
      <c r="I240" s="286"/>
      <c r="J240" s="279"/>
      <c r="K240" s="287"/>
      <c r="L240" s="281"/>
      <c r="M240" s="281"/>
      <c r="N240" s="281"/>
      <c r="O240" s="281"/>
      <c r="P240" s="281"/>
      <c r="Q240" s="281"/>
      <c r="R240" s="281"/>
      <c r="S240" s="281"/>
      <c r="T240" s="281"/>
      <c r="U240" s="281"/>
      <c r="V240" s="281"/>
      <c r="W240" s="281"/>
      <c r="X240" s="281"/>
      <c r="Y240" s="281"/>
      <c r="Z240" s="281"/>
      <c r="AA240" s="281"/>
      <c r="AB240" s="281"/>
      <c r="AC240" s="281"/>
      <c r="AD240" s="281"/>
      <c r="AE240" s="281"/>
      <c r="AF240" s="281"/>
      <c r="AG240" s="281"/>
      <c r="AH240" s="281"/>
      <c r="AI240" s="281"/>
      <c r="AJ240" s="283"/>
      <c r="AK240" s="283"/>
    </row>
    <row r="241" s="232" customFormat="1" spans="1:37">
      <c r="A241" s="284"/>
      <c r="B241" s="285"/>
      <c r="C241" s="279"/>
      <c r="D241" s="279"/>
      <c r="E241" s="268"/>
      <c r="F241" s="268"/>
      <c r="G241" s="268"/>
      <c r="H241" s="286"/>
      <c r="I241" s="286"/>
      <c r="J241" s="279"/>
      <c r="K241" s="287"/>
      <c r="L241" s="281"/>
      <c r="M241" s="281"/>
      <c r="N241" s="281"/>
      <c r="O241" s="281"/>
      <c r="P241" s="281"/>
      <c r="Q241" s="281"/>
      <c r="R241" s="281"/>
      <c r="S241" s="281"/>
      <c r="T241" s="281"/>
      <c r="U241" s="281"/>
      <c r="V241" s="281"/>
      <c r="W241" s="281"/>
      <c r="X241" s="281"/>
      <c r="Y241" s="281"/>
      <c r="Z241" s="281"/>
      <c r="AA241" s="281"/>
      <c r="AB241" s="281"/>
      <c r="AC241" s="281"/>
      <c r="AD241" s="281"/>
      <c r="AE241" s="281"/>
      <c r="AF241" s="281"/>
      <c r="AG241" s="281"/>
      <c r="AH241" s="281"/>
      <c r="AI241" s="281"/>
      <c r="AJ241" s="283"/>
      <c r="AK241" s="283"/>
    </row>
    <row r="242" s="232" customFormat="1" spans="1:37">
      <c r="A242" s="284"/>
      <c r="B242" s="285"/>
      <c r="C242" s="279"/>
      <c r="D242" s="279"/>
      <c r="E242" s="268"/>
      <c r="F242" s="268"/>
      <c r="G242" s="268"/>
      <c r="H242" s="286"/>
      <c r="I242" s="286"/>
      <c r="J242" s="279"/>
      <c r="K242" s="287"/>
      <c r="L242" s="281"/>
      <c r="M242" s="281"/>
      <c r="N242" s="281"/>
      <c r="O242" s="281"/>
      <c r="P242" s="281"/>
      <c r="Q242" s="281"/>
      <c r="R242" s="281"/>
      <c r="S242" s="281"/>
      <c r="T242" s="281"/>
      <c r="U242" s="281"/>
      <c r="V242" s="281"/>
      <c r="W242" s="281"/>
      <c r="X242" s="281"/>
      <c r="Y242" s="281"/>
      <c r="Z242" s="281"/>
      <c r="AA242" s="281"/>
      <c r="AB242" s="281"/>
      <c r="AC242" s="281"/>
      <c r="AD242" s="281"/>
      <c r="AE242" s="281"/>
      <c r="AF242" s="281"/>
      <c r="AG242" s="281"/>
      <c r="AH242" s="281"/>
      <c r="AI242" s="281"/>
      <c r="AJ242" s="283"/>
      <c r="AK242" s="283"/>
    </row>
    <row r="243" s="232" customFormat="1" spans="1:37">
      <c r="A243" s="284"/>
      <c r="B243" s="285"/>
      <c r="C243" s="279"/>
      <c r="D243" s="279"/>
      <c r="E243" s="268"/>
      <c r="F243" s="268"/>
      <c r="G243" s="268"/>
      <c r="H243" s="286"/>
      <c r="I243" s="286"/>
      <c r="J243" s="279"/>
      <c r="K243" s="287"/>
      <c r="L243" s="281"/>
      <c r="M243" s="281"/>
      <c r="N243" s="281"/>
      <c r="O243" s="281"/>
      <c r="P243" s="281"/>
      <c r="Q243" s="281"/>
      <c r="R243" s="281"/>
      <c r="S243" s="281"/>
      <c r="T243" s="281"/>
      <c r="U243" s="281"/>
      <c r="V243" s="281"/>
      <c r="W243" s="281"/>
      <c r="X243" s="281"/>
      <c r="Y243" s="281"/>
      <c r="Z243" s="281"/>
      <c r="AA243" s="281"/>
      <c r="AB243" s="281"/>
      <c r="AC243" s="281"/>
      <c r="AD243" s="281"/>
      <c r="AE243" s="281"/>
      <c r="AF243" s="281"/>
      <c r="AG243" s="281"/>
      <c r="AH243" s="281"/>
      <c r="AI243" s="281"/>
      <c r="AJ243" s="283"/>
      <c r="AK243" s="283"/>
    </row>
    <row r="244" s="232" customFormat="1" spans="1:37">
      <c r="A244" s="284"/>
      <c r="B244" s="285"/>
      <c r="C244" s="279"/>
      <c r="D244" s="279"/>
      <c r="E244" s="268"/>
      <c r="F244" s="268"/>
      <c r="G244" s="268"/>
      <c r="H244" s="286"/>
      <c r="I244" s="286"/>
      <c r="J244" s="279"/>
      <c r="K244" s="287"/>
      <c r="L244" s="281"/>
      <c r="M244" s="281"/>
      <c r="N244" s="281"/>
      <c r="O244" s="281"/>
      <c r="P244" s="281"/>
      <c r="Q244" s="281"/>
      <c r="R244" s="281"/>
      <c r="S244" s="281"/>
      <c r="T244" s="281"/>
      <c r="U244" s="281"/>
      <c r="V244" s="281"/>
      <c r="W244" s="281"/>
      <c r="X244" s="281"/>
      <c r="Y244" s="281"/>
      <c r="Z244" s="281"/>
      <c r="AA244" s="281"/>
      <c r="AB244" s="281"/>
      <c r="AC244" s="281"/>
      <c r="AD244" s="281"/>
      <c r="AE244" s="281"/>
      <c r="AF244" s="281"/>
      <c r="AG244" s="281"/>
      <c r="AH244" s="281"/>
      <c r="AI244" s="281"/>
      <c r="AJ244" s="283"/>
      <c r="AK244" s="283"/>
    </row>
    <row r="245" s="232" customFormat="1" spans="1:37">
      <c r="A245" s="284"/>
      <c r="B245" s="285"/>
      <c r="C245" s="279"/>
      <c r="D245" s="279"/>
      <c r="E245" s="268"/>
      <c r="F245" s="268"/>
      <c r="G245" s="268"/>
      <c r="H245" s="286"/>
      <c r="I245" s="286"/>
      <c r="J245" s="279"/>
      <c r="K245" s="287"/>
      <c r="L245" s="281"/>
      <c r="M245" s="281"/>
      <c r="N245" s="281"/>
      <c r="O245" s="281"/>
      <c r="P245" s="281"/>
      <c r="Q245" s="281"/>
      <c r="R245" s="281"/>
      <c r="S245" s="281"/>
      <c r="T245" s="281"/>
      <c r="U245" s="281"/>
      <c r="V245" s="281"/>
      <c r="W245" s="281"/>
      <c r="X245" s="281"/>
      <c r="Y245" s="281"/>
      <c r="Z245" s="281"/>
      <c r="AA245" s="281"/>
      <c r="AB245" s="281"/>
      <c r="AC245" s="281"/>
      <c r="AD245" s="281"/>
      <c r="AE245" s="281"/>
      <c r="AF245" s="281"/>
      <c r="AG245" s="281"/>
      <c r="AH245" s="281"/>
      <c r="AI245" s="281"/>
      <c r="AJ245" s="283"/>
      <c r="AK245" s="283"/>
    </row>
    <row r="246" s="232" customFormat="1" spans="1:37">
      <c r="A246" s="284"/>
      <c r="B246" s="285"/>
      <c r="C246" s="279"/>
      <c r="D246" s="279"/>
      <c r="E246" s="268"/>
      <c r="F246" s="268"/>
      <c r="G246" s="268"/>
      <c r="H246" s="286"/>
      <c r="I246" s="286"/>
      <c r="J246" s="279"/>
      <c r="K246" s="287"/>
      <c r="L246" s="281"/>
      <c r="M246" s="281"/>
      <c r="N246" s="281"/>
      <c r="O246" s="281"/>
      <c r="P246" s="281"/>
      <c r="Q246" s="281"/>
      <c r="R246" s="281"/>
      <c r="S246" s="281"/>
      <c r="T246" s="281"/>
      <c r="U246" s="281"/>
      <c r="V246" s="281"/>
      <c r="W246" s="281"/>
      <c r="X246" s="281"/>
      <c r="Y246" s="281"/>
      <c r="Z246" s="281"/>
      <c r="AA246" s="281"/>
      <c r="AB246" s="281"/>
      <c r="AC246" s="281"/>
      <c r="AD246" s="281"/>
      <c r="AE246" s="281"/>
      <c r="AF246" s="281"/>
      <c r="AG246" s="281"/>
      <c r="AH246" s="281"/>
      <c r="AI246" s="281"/>
      <c r="AJ246" s="283"/>
      <c r="AK246" s="283"/>
    </row>
    <row r="247" s="232" customFormat="1" spans="1:37">
      <c r="A247" s="284"/>
      <c r="B247" s="285"/>
      <c r="C247" s="279"/>
      <c r="D247" s="279"/>
      <c r="E247" s="268"/>
      <c r="F247" s="268"/>
      <c r="G247" s="268"/>
      <c r="H247" s="286"/>
      <c r="I247" s="286"/>
      <c r="J247" s="279"/>
      <c r="K247" s="287"/>
      <c r="L247" s="281"/>
      <c r="M247" s="281"/>
      <c r="N247" s="281"/>
      <c r="O247" s="281"/>
      <c r="P247" s="281"/>
      <c r="Q247" s="281"/>
      <c r="R247" s="281"/>
      <c r="S247" s="281"/>
      <c r="T247" s="281"/>
      <c r="U247" s="281"/>
      <c r="V247" s="281"/>
      <c r="W247" s="281"/>
      <c r="X247" s="281"/>
      <c r="Y247" s="281"/>
      <c r="Z247" s="281"/>
      <c r="AA247" s="281"/>
      <c r="AB247" s="281"/>
      <c r="AC247" s="281"/>
      <c r="AD247" s="281"/>
      <c r="AE247" s="281"/>
      <c r="AF247" s="281"/>
      <c r="AG247" s="281"/>
      <c r="AH247" s="281"/>
      <c r="AI247" s="281"/>
      <c r="AJ247" s="283"/>
      <c r="AK247" s="283"/>
    </row>
    <row r="248" s="232" customFormat="1" spans="1:37">
      <c r="A248" s="284"/>
      <c r="B248" s="285"/>
      <c r="C248" s="279"/>
      <c r="D248" s="279"/>
      <c r="E248" s="268"/>
      <c r="F248" s="268"/>
      <c r="G248" s="268"/>
      <c r="H248" s="286"/>
      <c r="I248" s="286"/>
      <c r="J248" s="279"/>
      <c r="K248" s="287"/>
      <c r="L248" s="281"/>
      <c r="M248" s="281"/>
      <c r="N248" s="281"/>
      <c r="O248" s="281"/>
      <c r="P248" s="281"/>
      <c r="Q248" s="281"/>
      <c r="R248" s="281"/>
      <c r="S248" s="281"/>
      <c r="T248" s="281"/>
      <c r="U248" s="281"/>
      <c r="V248" s="281"/>
      <c r="W248" s="281"/>
      <c r="X248" s="281"/>
      <c r="Y248" s="281"/>
      <c r="Z248" s="281"/>
      <c r="AA248" s="281"/>
      <c r="AB248" s="281"/>
      <c r="AC248" s="281"/>
      <c r="AD248" s="281"/>
      <c r="AE248" s="281"/>
      <c r="AF248" s="281"/>
      <c r="AG248" s="281"/>
      <c r="AH248" s="281"/>
      <c r="AI248" s="281"/>
      <c r="AJ248" s="283"/>
      <c r="AK248" s="283"/>
    </row>
    <row r="249" s="232" customFormat="1" spans="1:37">
      <c r="A249" s="284"/>
      <c r="B249" s="285"/>
      <c r="C249" s="279"/>
      <c r="D249" s="279"/>
      <c r="E249" s="268"/>
      <c r="F249" s="268"/>
      <c r="G249" s="268"/>
      <c r="H249" s="286"/>
      <c r="I249" s="286"/>
      <c r="J249" s="279"/>
      <c r="K249" s="287"/>
      <c r="L249" s="281"/>
      <c r="M249" s="281"/>
      <c r="N249" s="281"/>
      <c r="O249" s="281"/>
      <c r="P249" s="281"/>
      <c r="Q249" s="281"/>
      <c r="R249" s="281"/>
      <c r="S249" s="281"/>
      <c r="T249" s="281"/>
      <c r="U249" s="281"/>
      <c r="V249" s="281"/>
      <c r="W249" s="281"/>
      <c r="X249" s="281"/>
      <c r="Y249" s="281"/>
      <c r="Z249" s="281"/>
      <c r="AA249" s="281"/>
      <c r="AB249" s="281"/>
      <c r="AC249" s="281"/>
      <c r="AD249" s="281"/>
      <c r="AE249" s="281"/>
      <c r="AF249" s="281"/>
      <c r="AG249" s="281"/>
      <c r="AH249" s="281"/>
      <c r="AI249" s="281"/>
      <c r="AJ249" s="283"/>
      <c r="AK249" s="283"/>
    </row>
    <row r="250" s="232" customFormat="1" spans="1:37">
      <c r="A250" s="284"/>
      <c r="B250" s="285"/>
      <c r="C250" s="279"/>
      <c r="D250" s="279"/>
      <c r="E250" s="268"/>
      <c r="F250" s="268"/>
      <c r="G250" s="268"/>
      <c r="H250" s="286"/>
      <c r="I250" s="286"/>
      <c r="J250" s="279"/>
      <c r="K250" s="287"/>
      <c r="L250" s="281"/>
      <c r="M250" s="281"/>
      <c r="N250" s="281"/>
      <c r="O250" s="281"/>
      <c r="P250" s="281"/>
      <c r="Q250" s="281"/>
      <c r="R250" s="281"/>
      <c r="S250" s="281"/>
      <c r="T250" s="281"/>
      <c r="U250" s="281"/>
      <c r="V250" s="281"/>
      <c r="W250" s="281"/>
      <c r="X250" s="281"/>
      <c r="Y250" s="281"/>
      <c r="Z250" s="281"/>
      <c r="AA250" s="281"/>
      <c r="AB250" s="281"/>
      <c r="AC250" s="281"/>
      <c r="AD250" s="281"/>
      <c r="AE250" s="281"/>
      <c r="AF250" s="281"/>
      <c r="AG250" s="281"/>
      <c r="AH250" s="281"/>
      <c r="AI250" s="281"/>
      <c r="AJ250" s="283"/>
      <c r="AK250" s="283"/>
    </row>
    <row r="251" s="232" customFormat="1" spans="1:37">
      <c r="A251" s="284"/>
      <c r="B251" s="285"/>
      <c r="C251" s="279"/>
      <c r="D251" s="279"/>
      <c r="E251" s="268"/>
      <c r="F251" s="268"/>
      <c r="G251" s="268"/>
      <c r="H251" s="286"/>
      <c r="I251" s="286"/>
      <c r="J251" s="279"/>
      <c r="K251" s="287"/>
      <c r="L251" s="281"/>
      <c r="M251" s="281"/>
      <c r="N251" s="281"/>
      <c r="O251" s="281"/>
      <c r="P251" s="281"/>
      <c r="Q251" s="281"/>
      <c r="R251" s="281"/>
      <c r="S251" s="281"/>
      <c r="T251" s="281"/>
      <c r="U251" s="281"/>
      <c r="V251" s="281"/>
      <c r="W251" s="281"/>
      <c r="X251" s="281"/>
      <c r="Y251" s="281"/>
      <c r="Z251" s="281"/>
      <c r="AA251" s="281"/>
      <c r="AB251" s="281"/>
      <c r="AC251" s="281"/>
      <c r="AD251" s="281"/>
      <c r="AE251" s="281"/>
      <c r="AF251" s="281"/>
      <c r="AG251" s="281"/>
      <c r="AH251" s="281"/>
      <c r="AI251" s="281"/>
      <c r="AJ251" s="283"/>
      <c r="AK251" s="283"/>
    </row>
    <row r="252" s="232" customFormat="1" spans="1:37">
      <c r="A252" s="284"/>
      <c r="B252" s="285"/>
      <c r="C252" s="279"/>
      <c r="D252" s="279"/>
      <c r="E252" s="268"/>
      <c r="F252" s="268"/>
      <c r="G252" s="268"/>
      <c r="H252" s="286"/>
      <c r="I252" s="286"/>
      <c r="J252" s="279"/>
      <c r="K252" s="287"/>
      <c r="L252" s="281"/>
      <c r="M252" s="281"/>
      <c r="N252" s="281"/>
      <c r="O252" s="281"/>
      <c r="P252" s="281"/>
      <c r="Q252" s="281"/>
      <c r="R252" s="281"/>
      <c r="S252" s="281"/>
      <c r="T252" s="281"/>
      <c r="U252" s="281"/>
      <c r="V252" s="281"/>
      <c r="W252" s="281"/>
      <c r="X252" s="281"/>
      <c r="Y252" s="281"/>
      <c r="Z252" s="281"/>
      <c r="AA252" s="281"/>
      <c r="AB252" s="281"/>
      <c r="AC252" s="281"/>
      <c r="AD252" s="281"/>
      <c r="AE252" s="281"/>
      <c r="AF252" s="281"/>
      <c r="AG252" s="281"/>
      <c r="AH252" s="281"/>
      <c r="AI252" s="281"/>
      <c r="AJ252" s="283"/>
      <c r="AK252" s="283"/>
    </row>
    <row r="253" s="232" customFormat="1" spans="1:37">
      <c r="A253" s="284"/>
      <c r="B253" s="285"/>
      <c r="C253" s="279"/>
      <c r="D253" s="279"/>
      <c r="E253" s="268"/>
      <c r="F253" s="268"/>
      <c r="G253" s="268"/>
      <c r="H253" s="286"/>
      <c r="I253" s="286"/>
      <c r="J253" s="279"/>
      <c r="K253" s="287"/>
      <c r="L253" s="281"/>
      <c r="M253" s="281"/>
      <c r="N253" s="281"/>
      <c r="O253" s="281"/>
      <c r="P253" s="281"/>
      <c r="Q253" s="281"/>
      <c r="R253" s="281"/>
      <c r="S253" s="281"/>
      <c r="T253" s="281"/>
      <c r="U253" s="281"/>
      <c r="V253" s="281"/>
      <c r="W253" s="281"/>
      <c r="X253" s="281"/>
      <c r="Y253" s="281"/>
      <c r="Z253" s="281"/>
      <c r="AA253" s="281"/>
      <c r="AB253" s="281"/>
      <c r="AC253" s="281"/>
      <c r="AD253" s="281"/>
      <c r="AE253" s="281"/>
      <c r="AF253" s="281"/>
      <c r="AG253" s="281"/>
      <c r="AH253" s="281"/>
      <c r="AI253" s="281"/>
      <c r="AJ253" s="283"/>
      <c r="AK253" s="283"/>
    </row>
    <row r="254" s="232" customFormat="1" spans="1:37">
      <c r="A254" s="284"/>
      <c r="B254" s="285"/>
      <c r="C254" s="279"/>
      <c r="D254" s="279"/>
      <c r="E254" s="268"/>
      <c r="F254" s="268"/>
      <c r="G254" s="268"/>
      <c r="H254" s="286"/>
      <c r="I254" s="286"/>
      <c r="J254" s="279"/>
      <c r="K254" s="287"/>
      <c r="L254" s="281"/>
      <c r="M254" s="281"/>
      <c r="N254" s="281"/>
      <c r="O254" s="281"/>
      <c r="P254" s="281"/>
      <c r="Q254" s="281"/>
      <c r="R254" s="281"/>
      <c r="S254" s="281"/>
      <c r="T254" s="281"/>
      <c r="U254" s="281"/>
      <c r="V254" s="281"/>
      <c r="W254" s="281"/>
      <c r="X254" s="281"/>
      <c r="Y254" s="281"/>
      <c r="Z254" s="281"/>
      <c r="AA254" s="281"/>
      <c r="AB254" s="281"/>
      <c r="AC254" s="281"/>
      <c r="AD254" s="281"/>
      <c r="AE254" s="281"/>
      <c r="AF254" s="281"/>
      <c r="AG254" s="281"/>
      <c r="AH254" s="281"/>
      <c r="AI254" s="281"/>
      <c r="AJ254" s="283"/>
      <c r="AK254" s="283"/>
    </row>
    <row r="255" s="232" customFormat="1" spans="1:37">
      <c r="A255" s="284"/>
      <c r="B255" s="285"/>
      <c r="C255" s="279"/>
      <c r="D255" s="279"/>
      <c r="E255" s="268"/>
      <c r="F255" s="268"/>
      <c r="G255" s="268"/>
      <c r="H255" s="286"/>
      <c r="I255" s="286"/>
      <c r="J255" s="279"/>
      <c r="K255" s="287"/>
      <c r="L255" s="281"/>
      <c r="M255" s="281"/>
      <c r="N255" s="281"/>
      <c r="O255" s="281"/>
      <c r="P255" s="281"/>
      <c r="Q255" s="281"/>
      <c r="R255" s="281"/>
      <c r="S255" s="281"/>
      <c r="T255" s="281"/>
      <c r="U255" s="281"/>
      <c r="V255" s="281"/>
      <c r="W255" s="281"/>
      <c r="X255" s="281"/>
      <c r="Y255" s="281"/>
      <c r="Z255" s="281"/>
      <c r="AA255" s="281"/>
      <c r="AB255" s="281"/>
      <c r="AC255" s="281"/>
      <c r="AD255" s="281"/>
      <c r="AE255" s="281"/>
      <c r="AF255" s="281"/>
      <c r="AG255" s="281"/>
      <c r="AH255" s="281"/>
      <c r="AI255" s="281"/>
      <c r="AJ255" s="283"/>
      <c r="AK255" s="283"/>
    </row>
    <row r="256" s="232" customFormat="1" spans="1:37">
      <c r="A256" s="284"/>
      <c r="B256" s="285"/>
      <c r="C256" s="279"/>
      <c r="D256" s="279"/>
      <c r="E256" s="268"/>
      <c r="F256" s="268"/>
      <c r="G256" s="268"/>
      <c r="H256" s="286"/>
      <c r="I256" s="286"/>
      <c r="J256" s="279"/>
      <c r="K256" s="287"/>
      <c r="L256" s="281"/>
      <c r="M256" s="281"/>
      <c r="N256" s="281"/>
      <c r="O256" s="281"/>
      <c r="P256" s="281"/>
      <c r="Q256" s="281"/>
      <c r="R256" s="281"/>
      <c r="S256" s="281"/>
      <c r="T256" s="281"/>
      <c r="U256" s="281"/>
      <c r="V256" s="281"/>
      <c r="W256" s="281"/>
      <c r="X256" s="281"/>
      <c r="Y256" s="281"/>
      <c r="Z256" s="281"/>
      <c r="AA256" s="281"/>
      <c r="AB256" s="281"/>
      <c r="AC256" s="281"/>
      <c r="AD256" s="281"/>
      <c r="AE256" s="281"/>
      <c r="AF256" s="281"/>
      <c r="AG256" s="281"/>
      <c r="AH256" s="281"/>
      <c r="AI256" s="281"/>
      <c r="AJ256" s="283"/>
      <c r="AK256" s="283"/>
    </row>
    <row r="257" s="232" customFormat="1" spans="1:37">
      <c r="A257" s="284"/>
      <c r="B257" s="285"/>
      <c r="C257" s="279"/>
      <c r="D257" s="279"/>
      <c r="E257" s="268"/>
      <c r="F257" s="268"/>
      <c r="G257" s="268"/>
      <c r="H257" s="286"/>
      <c r="I257" s="286"/>
      <c r="J257" s="279"/>
      <c r="K257" s="287"/>
      <c r="L257" s="281"/>
      <c r="M257" s="281"/>
      <c r="N257" s="281"/>
      <c r="O257" s="281"/>
      <c r="P257" s="281"/>
      <c r="Q257" s="281"/>
      <c r="R257" s="281"/>
      <c r="S257" s="281"/>
      <c r="T257" s="281"/>
      <c r="U257" s="281"/>
      <c r="V257" s="281"/>
      <c r="W257" s="281"/>
      <c r="X257" s="281"/>
      <c r="Y257" s="281"/>
      <c r="Z257" s="281"/>
      <c r="AA257" s="281"/>
      <c r="AB257" s="281"/>
      <c r="AC257" s="281"/>
      <c r="AD257" s="281"/>
      <c r="AE257" s="281"/>
      <c r="AF257" s="281"/>
      <c r="AG257" s="281"/>
      <c r="AH257" s="281"/>
      <c r="AI257" s="281"/>
      <c r="AJ257" s="283"/>
      <c r="AK257" s="283"/>
    </row>
    <row r="258" s="232" customFormat="1" spans="1:37">
      <c r="A258" s="284"/>
      <c r="B258" s="285"/>
      <c r="C258" s="279"/>
      <c r="D258" s="279"/>
      <c r="E258" s="268"/>
      <c r="F258" s="268"/>
      <c r="G258" s="268"/>
      <c r="H258" s="286"/>
      <c r="I258" s="286"/>
      <c r="J258" s="279"/>
      <c r="K258" s="287"/>
      <c r="L258" s="281"/>
      <c r="M258" s="281"/>
      <c r="N258" s="281"/>
      <c r="O258" s="281"/>
      <c r="P258" s="281"/>
      <c r="Q258" s="281"/>
      <c r="R258" s="281"/>
      <c r="S258" s="281"/>
      <c r="T258" s="281"/>
      <c r="U258" s="281"/>
      <c r="V258" s="281"/>
      <c r="W258" s="281"/>
      <c r="X258" s="281"/>
      <c r="Y258" s="281"/>
      <c r="Z258" s="281"/>
      <c r="AA258" s="281"/>
      <c r="AB258" s="281"/>
      <c r="AC258" s="281"/>
      <c r="AD258" s="281"/>
      <c r="AE258" s="281"/>
      <c r="AF258" s="281"/>
      <c r="AG258" s="281"/>
      <c r="AH258" s="281"/>
      <c r="AI258" s="281"/>
      <c r="AJ258" s="283"/>
      <c r="AK258" s="283"/>
    </row>
    <row r="259" s="232" customFormat="1" spans="1:37">
      <c r="A259" s="284"/>
      <c r="B259" s="285"/>
      <c r="C259" s="279"/>
      <c r="D259" s="279"/>
      <c r="E259" s="268"/>
      <c r="F259" s="268"/>
      <c r="G259" s="268"/>
      <c r="H259" s="286"/>
      <c r="I259" s="286"/>
      <c r="J259" s="279"/>
      <c r="K259" s="287"/>
      <c r="L259" s="281"/>
      <c r="M259" s="281"/>
      <c r="N259" s="281"/>
      <c r="O259" s="281"/>
      <c r="P259" s="281"/>
      <c r="Q259" s="281"/>
      <c r="R259" s="281"/>
      <c r="S259" s="281"/>
      <c r="T259" s="281"/>
      <c r="U259" s="281"/>
      <c r="V259" s="281"/>
      <c r="W259" s="281"/>
      <c r="X259" s="281"/>
      <c r="Y259" s="281"/>
      <c r="Z259" s="281"/>
      <c r="AA259" s="281"/>
      <c r="AB259" s="281"/>
      <c r="AC259" s="281"/>
      <c r="AD259" s="281"/>
      <c r="AE259" s="281"/>
      <c r="AF259" s="281"/>
      <c r="AG259" s="281"/>
      <c r="AH259" s="281"/>
      <c r="AI259" s="281"/>
      <c r="AJ259" s="283"/>
      <c r="AK259" s="283"/>
    </row>
    <row r="260" s="232" customFormat="1" spans="1:37">
      <c r="A260" s="284"/>
      <c r="B260" s="285"/>
      <c r="C260" s="279"/>
      <c r="D260" s="279"/>
      <c r="E260" s="268"/>
      <c r="F260" s="268"/>
      <c r="G260" s="268"/>
      <c r="H260" s="286"/>
      <c r="I260" s="286"/>
      <c r="J260" s="279"/>
      <c r="K260" s="287"/>
      <c r="L260" s="281"/>
      <c r="M260" s="281"/>
      <c r="N260" s="281"/>
      <c r="O260" s="281"/>
      <c r="P260" s="281"/>
      <c r="Q260" s="281"/>
      <c r="R260" s="281"/>
      <c r="S260" s="281"/>
      <c r="T260" s="281"/>
      <c r="U260" s="281"/>
      <c r="V260" s="281"/>
      <c r="W260" s="281"/>
      <c r="X260" s="281"/>
      <c r="Y260" s="281"/>
      <c r="Z260" s="281"/>
      <c r="AA260" s="281"/>
      <c r="AB260" s="281"/>
      <c r="AC260" s="281"/>
      <c r="AD260" s="281"/>
      <c r="AE260" s="281"/>
      <c r="AF260" s="281"/>
      <c r="AG260" s="281"/>
      <c r="AH260" s="281"/>
      <c r="AI260" s="281"/>
      <c r="AJ260" s="283"/>
      <c r="AK260" s="283"/>
    </row>
    <row r="261" s="232" customFormat="1" spans="1:37">
      <c r="A261" s="284"/>
      <c r="B261" s="285"/>
      <c r="C261" s="279"/>
      <c r="D261" s="279"/>
      <c r="E261" s="268"/>
      <c r="F261" s="268"/>
      <c r="G261" s="268"/>
      <c r="H261" s="286"/>
      <c r="I261" s="286"/>
      <c r="J261" s="279"/>
      <c r="K261" s="287"/>
      <c r="L261" s="281"/>
      <c r="M261" s="281"/>
      <c r="N261" s="281"/>
      <c r="O261" s="281"/>
      <c r="P261" s="281"/>
      <c r="Q261" s="281"/>
      <c r="R261" s="281"/>
      <c r="S261" s="281"/>
      <c r="T261" s="281"/>
      <c r="U261" s="281"/>
      <c r="V261" s="281"/>
      <c r="W261" s="281"/>
      <c r="X261" s="281"/>
      <c r="Y261" s="281"/>
      <c r="Z261" s="281"/>
      <c r="AA261" s="281"/>
      <c r="AB261" s="281"/>
      <c r="AC261" s="281"/>
      <c r="AD261" s="281"/>
      <c r="AE261" s="281"/>
      <c r="AF261" s="281"/>
      <c r="AG261" s="281"/>
      <c r="AH261" s="281"/>
      <c r="AI261" s="281"/>
      <c r="AJ261" s="283"/>
      <c r="AK261" s="283"/>
    </row>
    <row r="262" s="232" customFormat="1" spans="1:37">
      <c r="A262" s="284"/>
      <c r="B262" s="285"/>
      <c r="C262" s="279"/>
      <c r="D262" s="279"/>
      <c r="E262" s="268"/>
      <c r="F262" s="268"/>
      <c r="G262" s="268"/>
      <c r="H262" s="286"/>
      <c r="I262" s="286"/>
      <c r="J262" s="279"/>
      <c r="K262" s="287"/>
      <c r="L262" s="281"/>
      <c r="M262" s="281"/>
      <c r="N262" s="281"/>
      <c r="O262" s="281"/>
      <c r="P262" s="281"/>
      <c r="Q262" s="281"/>
      <c r="R262" s="281"/>
      <c r="S262" s="281"/>
      <c r="T262" s="281"/>
      <c r="U262" s="281"/>
      <c r="V262" s="281"/>
      <c r="W262" s="281"/>
      <c r="X262" s="281"/>
      <c r="Y262" s="281"/>
      <c r="Z262" s="281"/>
      <c r="AA262" s="281"/>
      <c r="AB262" s="281"/>
      <c r="AC262" s="281"/>
      <c r="AD262" s="281"/>
      <c r="AE262" s="281"/>
      <c r="AF262" s="281"/>
      <c r="AG262" s="281"/>
      <c r="AH262" s="281"/>
      <c r="AI262" s="281"/>
      <c r="AJ262" s="283"/>
      <c r="AK262" s="283"/>
    </row>
    <row r="263" s="232" customFormat="1" spans="1:37">
      <c r="A263" s="284"/>
      <c r="B263" s="285"/>
      <c r="C263" s="279"/>
      <c r="D263" s="279"/>
      <c r="E263" s="268"/>
      <c r="F263" s="268"/>
      <c r="G263" s="268"/>
      <c r="H263" s="286"/>
      <c r="I263" s="286"/>
      <c r="J263" s="279"/>
      <c r="K263" s="287"/>
      <c r="L263" s="281"/>
      <c r="M263" s="281"/>
      <c r="N263" s="281"/>
      <c r="O263" s="281"/>
      <c r="P263" s="281"/>
      <c r="Q263" s="281"/>
      <c r="R263" s="281"/>
      <c r="S263" s="281"/>
      <c r="T263" s="281"/>
      <c r="U263" s="281"/>
      <c r="V263" s="281"/>
      <c r="W263" s="281"/>
      <c r="X263" s="281"/>
      <c r="Y263" s="281"/>
      <c r="Z263" s="281"/>
      <c r="AA263" s="281"/>
      <c r="AB263" s="281"/>
      <c r="AC263" s="281"/>
      <c r="AD263" s="281"/>
      <c r="AE263" s="281"/>
      <c r="AF263" s="281"/>
      <c r="AG263" s="281"/>
      <c r="AH263" s="281"/>
      <c r="AI263" s="281"/>
      <c r="AJ263" s="283"/>
      <c r="AK263" s="283"/>
    </row>
    <row r="264" s="232" customFormat="1" spans="1:37">
      <c r="A264" s="284"/>
      <c r="B264" s="285"/>
      <c r="C264" s="279"/>
      <c r="D264" s="279"/>
      <c r="E264" s="268"/>
      <c r="F264" s="268"/>
      <c r="G264" s="268"/>
      <c r="H264" s="286"/>
      <c r="I264" s="286"/>
      <c r="J264" s="279"/>
      <c r="K264" s="287"/>
      <c r="L264" s="281"/>
      <c r="M264" s="281"/>
      <c r="N264" s="281"/>
      <c r="O264" s="281"/>
      <c r="P264" s="281"/>
      <c r="Q264" s="281"/>
      <c r="R264" s="281"/>
      <c r="S264" s="281"/>
      <c r="T264" s="281"/>
      <c r="U264" s="281"/>
      <c r="V264" s="281"/>
      <c r="W264" s="281"/>
      <c r="X264" s="281"/>
      <c r="Y264" s="281"/>
      <c r="Z264" s="281"/>
      <c r="AA264" s="281"/>
      <c r="AB264" s="281"/>
      <c r="AC264" s="281"/>
      <c r="AD264" s="281"/>
      <c r="AE264" s="281"/>
      <c r="AF264" s="281"/>
      <c r="AG264" s="281"/>
      <c r="AH264" s="281"/>
      <c r="AI264" s="281"/>
      <c r="AJ264" s="283"/>
      <c r="AK264" s="283"/>
    </row>
    <row r="265" s="232" customFormat="1" spans="1:37">
      <c r="A265" s="284"/>
      <c r="B265" s="285"/>
      <c r="C265" s="279"/>
      <c r="D265" s="279"/>
      <c r="E265" s="268"/>
      <c r="F265" s="268"/>
      <c r="G265" s="268"/>
      <c r="H265" s="286"/>
      <c r="I265" s="286"/>
      <c r="J265" s="279"/>
      <c r="K265" s="287"/>
      <c r="L265" s="281"/>
      <c r="M265" s="281"/>
      <c r="N265" s="281"/>
      <c r="O265" s="281"/>
      <c r="P265" s="281"/>
      <c r="Q265" s="281"/>
      <c r="R265" s="281"/>
      <c r="S265" s="281"/>
      <c r="T265" s="281"/>
      <c r="U265" s="281"/>
      <c r="V265" s="281"/>
      <c r="W265" s="281"/>
      <c r="X265" s="281"/>
      <c r="Y265" s="281"/>
      <c r="Z265" s="281"/>
      <c r="AA265" s="281"/>
      <c r="AB265" s="281"/>
      <c r="AC265" s="281"/>
      <c r="AD265" s="281"/>
      <c r="AE265" s="281"/>
      <c r="AF265" s="281"/>
      <c r="AG265" s="281"/>
      <c r="AH265" s="281"/>
      <c r="AI265" s="281"/>
      <c r="AJ265" s="283"/>
      <c r="AK265" s="283"/>
    </row>
    <row r="266" s="232" customFormat="1" spans="1:37">
      <c r="A266" s="284"/>
      <c r="B266" s="285"/>
      <c r="C266" s="279"/>
      <c r="D266" s="279"/>
      <c r="E266" s="268"/>
      <c r="F266" s="268"/>
      <c r="G266" s="268"/>
      <c r="H266" s="286"/>
      <c r="I266" s="286"/>
      <c r="J266" s="279"/>
      <c r="K266" s="287"/>
      <c r="L266" s="281"/>
      <c r="M266" s="281"/>
      <c r="N266" s="281"/>
      <c r="O266" s="281"/>
      <c r="P266" s="281"/>
      <c r="Q266" s="281"/>
      <c r="R266" s="281"/>
      <c r="S266" s="281"/>
      <c r="T266" s="281"/>
      <c r="U266" s="281"/>
      <c r="V266" s="281"/>
      <c r="W266" s="281"/>
      <c r="X266" s="281"/>
      <c r="Y266" s="281"/>
      <c r="Z266" s="281"/>
      <c r="AA266" s="281"/>
      <c r="AB266" s="281"/>
      <c r="AC266" s="281"/>
      <c r="AD266" s="281"/>
      <c r="AE266" s="281"/>
      <c r="AF266" s="281"/>
      <c r="AG266" s="281"/>
      <c r="AH266" s="281"/>
      <c r="AI266" s="281"/>
      <c r="AJ266" s="283"/>
      <c r="AK266" s="283"/>
    </row>
    <row r="267" s="232" customFormat="1" spans="1:37">
      <c r="A267" s="284"/>
      <c r="B267" s="285"/>
      <c r="C267" s="279"/>
      <c r="D267" s="279"/>
      <c r="E267" s="268"/>
      <c r="F267" s="268"/>
      <c r="G267" s="268"/>
      <c r="H267" s="286"/>
      <c r="I267" s="286"/>
      <c r="J267" s="279"/>
      <c r="K267" s="287"/>
      <c r="L267" s="281"/>
      <c r="M267" s="281"/>
      <c r="N267" s="281"/>
      <c r="O267" s="281"/>
      <c r="P267" s="281"/>
      <c r="Q267" s="281"/>
      <c r="R267" s="281"/>
      <c r="S267" s="281"/>
      <c r="T267" s="281"/>
      <c r="U267" s="281"/>
      <c r="V267" s="281"/>
      <c r="W267" s="281"/>
      <c r="X267" s="281"/>
      <c r="Y267" s="281"/>
      <c r="Z267" s="281"/>
      <c r="AA267" s="281"/>
      <c r="AB267" s="281"/>
      <c r="AC267" s="281"/>
      <c r="AD267" s="281"/>
      <c r="AE267" s="281"/>
      <c r="AF267" s="281"/>
      <c r="AG267" s="281"/>
      <c r="AH267" s="281"/>
      <c r="AI267" s="281"/>
      <c r="AJ267" s="283"/>
      <c r="AK267" s="283"/>
    </row>
    <row r="268" s="232" customFormat="1" spans="1:37">
      <c r="A268" s="284"/>
      <c r="B268" s="285"/>
      <c r="C268" s="279"/>
      <c r="D268" s="279"/>
      <c r="E268" s="268"/>
      <c r="F268" s="268"/>
      <c r="G268" s="268"/>
      <c r="H268" s="286"/>
      <c r="I268" s="286"/>
      <c r="J268" s="279"/>
      <c r="K268" s="287"/>
      <c r="L268" s="281"/>
      <c r="M268" s="281"/>
      <c r="N268" s="281"/>
      <c r="O268" s="281"/>
      <c r="P268" s="281"/>
      <c r="Q268" s="281"/>
      <c r="R268" s="281"/>
      <c r="S268" s="281"/>
      <c r="T268" s="281"/>
      <c r="U268" s="281"/>
      <c r="V268" s="281"/>
      <c r="W268" s="281"/>
      <c r="X268" s="281"/>
      <c r="Y268" s="281"/>
      <c r="Z268" s="281"/>
      <c r="AA268" s="281"/>
      <c r="AB268" s="281"/>
      <c r="AC268" s="281"/>
      <c r="AD268" s="281"/>
      <c r="AE268" s="281"/>
      <c r="AF268" s="281"/>
      <c r="AG268" s="281"/>
      <c r="AH268" s="281"/>
      <c r="AI268" s="281"/>
      <c r="AJ268" s="283"/>
      <c r="AK268" s="283"/>
    </row>
    <row r="269" s="232" customFormat="1" spans="1:37">
      <c r="A269" s="284"/>
      <c r="B269" s="285"/>
      <c r="C269" s="279"/>
      <c r="D269" s="279"/>
      <c r="E269" s="268"/>
      <c r="F269" s="268"/>
      <c r="G269" s="268"/>
      <c r="H269" s="286"/>
      <c r="I269" s="286"/>
      <c r="J269" s="279"/>
      <c r="K269" s="287"/>
      <c r="L269" s="281"/>
      <c r="M269" s="281"/>
      <c r="N269" s="281"/>
      <c r="O269" s="281"/>
      <c r="P269" s="281"/>
      <c r="Q269" s="281"/>
      <c r="R269" s="281"/>
      <c r="S269" s="281"/>
      <c r="T269" s="281"/>
      <c r="U269" s="281"/>
      <c r="V269" s="281"/>
      <c r="W269" s="281"/>
      <c r="X269" s="281"/>
      <c r="Y269" s="281"/>
      <c r="Z269" s="281"/>
      <c r="AA269" s="281"/>
      <c r="AB269" s="281"/>
      <c r="AC269" s="281"/>
      <c r="AD269" s="281"/>
      <c r="AE269" s="281"/>
      <c r="AF269" s="281"/>
      <c r="AG269" s="281"/>
      <c r="AH269" s="281"/>
      <c r="AI269" s="281"/>
      <c r="AJ269" s="283"/>
      <c r="AK269" s="283"/>
    </row>
    <row r="270" s="232" customFormat="1" spans="1:37">
      <c r="A270" s="284"/>
      <c r="B270" s="285"/>
      <c r="C270" s="279"/>
      <c r="D270" s="279"/>
      <c r="E270" s="268"/>
      <c r="F270" s="268"/>
      <c r="G270" s="268"/>
      <c r="H270" s="286"/>
      <c r="I270" s="286"/>
      <c r="J270" s="279"/>
      <c r="K270" s="287"/>
      <c r="L270" s="281"/>
      <c r="M270" s="281"/>
      <c r="N270" s="281"/>
      <c r="O270" s="281"/>
      <c r="P270" s="281"/>
      <c r="Q270" s="281"/>
      <c r="R270" s="281"/>
      <c r="S270" s="281"/>
      <c r="T270" s="281"/>
      <c r="U270" s="281"/>
      <c r="V270" s="281"/>
      <c r="W270" s="281"/>
      <c r="X270" s="281"/>
      <c r="Y270" s="281"/>
      <c r="Z270" s="281"/>
      <c r="AA270" s="281"/>
      <c r="AB270" s="281"/>
      <c r="AC270" s="281"/>
      <c r="AD270" s="281"/>
      <c r="AE270" s="281"/>
      <c r="AF270" s="281"/>
      <c r="AG270" s="281"/>
      <c r="AH270" s="281"/>
      <c r="AI270" s="281"/>
      <c r="AJ270" s="283"/>
      <c r="AK270" s="283"/>
    </row>
    <row r="271" s="232" customFormat="1" spans="1:37">
      <c r="A271" s="284"/>
      <c r="B271" s="285"/>
      <c r="C271" s="279"/>
      <c r="D271" s="279"/>
      <c r="E271" s="268"/>
      <c r="F271" s="268"/>
      <c r="G271" s="268"/>
      <c r="H271" s="286"/>
      <c r="I271" s="286"/>
      <c r="J271" s="279"/>
      <c r="K271" s="287"/>
      <c r="L271" s="281"/>
      <c r="M271" s="281"/>
      <c r="N271" s="281"/>
      <c r="O271" s="281"/>
      <c r="P271" s="281"/>
      <c r="Q271" s="281"/>
      <c r="R271" s="281"/>
      <c r="S271" s="281"/>
      <c r="T271" s="281"/>
      <c r="U271" s="281"/>
      <c r="V271" s="281"/>
      <c r="W271" s="281"/>
      <c r="X271" s="281"/>
      <c r="Y271" s="281"/>
      <c r="Z271" s="281"/>
      <c r="AA271" s="281"/>
      <c r="AB271" s="281"/>
      <c r="AC271" s="281"/>
      <c r="AD271" s="281"/>
      <c r="AE271" s="281"/>
      <c r="AF271" s="281"/>
      <c r="AG271" s="281"/>
      <c r="AH271" s="281"/>
      <c r="AI271" s="281"/>
      <c r="AJ271" s="283"/>
      <c r="AK271" s="283"/>
    </row>
    <row r="272" s="232" customFormat="1" spans="1:37">
      <c r="A272" s="284"/>
      <c r="B272" s="285"/>
      <c r="C272" s="279"/>
      <c r="D272" s="279"/>
      <c r="E272" s="268"/>
      <c r="F272" s="268"/>
      <c r="G272" s="268"/>
      <c r="H272" s="286"/>
      <c r="I272" s="286"/>
      <c r="J272" s="279"/>
      <c r="K272" s="287"/>
      <c r="L272" s="281"/>
      <c r="M272" s="281"/>
      <c r="N272" s="281"/>
      <c r="O272" s="281"/>
      <c r="P272" s="281"/>
      <c r="Q272" s="281"/>
      <c r="R272" s="281"/>
      <c r="S272" s="281"/>
      <c r="T272" s="281"/>
      <c r="U272" s="281"/>
      <c r="V272" s="281"/>
      <c r="W272" s="281"/>
      <c r="X272" s="281"/>
      <c r="Y272" s="281"/>
      <c r="Z272" s="281"/>
      <c r="AA272" s="281"/>
      <c r="AB272" s="281"/>
      <c r="AC272" s="281"/>
      <c r="AD272" s="281"/>
      <c r="AE272" s="281"/>
      <c r="AF272" s="281"/>
      <c r="AG272" s="281"/>
      <c r="AH272" s="281"/>
      <c r="AI272" s="281"/>
      <c r="AJ272" s="283"/>
      <c r="AK272" s="283"/>
    </row>
    <row r="273" s="232" customFormat="1" spans="1:37">
      <c r="A273" s="284"/>
      <c r="B273" s="285"/>
      <c r="C273" s="279"/>
      <c r="D273" s="279"/>
      <c r="E273" s="268"/>
      <c r="F273" s="268"/>
      <c r="G273" s="268"/>
      <c r="H273" s="286"/>
      <c r="I273" s="286"/>
      <c r="J273" s="279"/>
      <c r="K273" s="287"/>
      <c r="L273" s="281"/>
      <c r="M273" s="281"/>
      <c r="N273" s="281"/>
      <c r="O273" s="281"/>
      <c r="P273" s="281"/>
      <c r="Q273" s="281"/>
      <c r="R273" s="281"/>
      <c r="S273" s="281"/>
      <c r="T273" s="281"/>
      <c r="U273" s="281"/>
      <c r="V273" s="281"/>
      <c r="W273" s="281"/>
      <c r="X273" s="281"/>
      <c r="Y273" s="281"/>
      <c r="Z273" s="281"/>
      <c r="AA273" s="281"/>
      <c r="AB273" s="281"/>
      <c r="AC273" s="281"/>
      <c r="AD273" s="281"/>
      <c r="AE273" s="281"/>
      <c r="AF273" s="281"/>
      <c r="AG273" s="281"/>
      <c r="AH273" s="281"/>
      <c r="AI273" s="281"/>
      <c r="AJ273" s="283"/>
      <c r="AK273" s="283"/>
    </row>
    <row r="274" s="232" customFormat="1" spans="1:37">
      <c r="A274" s="284"/>
      <c r="B274" s="285"/>
      <c r="C274" s="279"/>
      <c r="D274" s="279"/>
      <c r="E274" s="268"/>
      <c r="F274" s="268"/>
      <c r="G274" s="268"/>
      <c r="H274" s="286"/>
      <c r="I274" s="286"/>
      <c r="J274" s="279"/>
      <c r="K274" s="287"/>
      <c r="L274" s="281"/>
      <c r="M274" s="281"/>
      <c r="N274" s="281"/>
      <c r="O274" s="281"/>
      <c r="P274" s="281"/>
      <c r="Q274" s="281"/>
      <c r="R274" s="281"/>
      <c r="S274" s="281"/>
      <c r="T274" s="281"/>
      <c r="U274" s="281"/>
      <c r="V274" s="281"/>
      <c r="W274" s="281"/>
      <c r="X274" s="281"/>
      <c r="Y274" s="281"/>
      <c r="Z274" s="281"/>
      <c r="AA274" s="281"/>
      <c r="AB274" s="281"/>
      <c r="AC274" s="281"/>
      <c r="AD274" s="281"/>
      <c r="AE274" s="281"/>
      <c r="AF274" s="281"/>
      <c r="AG274" s="281"/>
      <c r="AH274" s="281"/>
      <c r="AI274" s="281"/>
      <c r="AJ274" s="283"/>
      <c r="AK274" s="283"/>
    </row>
    <row r="275" s="232" customFormat="1" spans="1:37">
      <c r="A275" s="284"/>
      <c r="B275" s="285"/>
      <c r="C275" s="279"/>
      <c r="D275" s="279"/>
      <c r="E275" s="268"/>
      <c r="F275" s="268"/>
      <c r="G275" s="268"/>
      <c r="H275" s="286"/>
      <c r="I275" s="286"/>
      <c r="J275" s="279"/>
      <c r="K275" s="287"/>
      <c r="L275" s="281"/>
      <c r="M275" s="281"/>
      <c r="N275" s="281"/>
      <c r="O275" s="281"/>
      <c r="P275" s="281"/>
      <c r="Q275" s="281"/>
      <c r="R275" s="281"/>
      <c r="S275" s="281"/>
      <c r="T275" s="281"/>
      <c r="U275" s="281"/>
      <c r="V275" s="281"/>
      <c r="W275" s="281"/>
      <c r="X275" s="281"/>
      <c r="Y275" s="281"/>
      <c r="Z275" s="281"/>
      <c r="AA275" s="281"/>
      <c r="AB275" s="281"/>
      <c r="AC275" s="281"/>
      <c r="AD275" s="281"/>
      <c r="AE275" s="281"/>
      <c r="AF275" s="281"/>
      <c r="AG275" s="281"/>
      <c r="AH275" s="281"/>
      <c r="AI275" s="281"/>
      <c r="AJ275" s="283"/>
      <c r="AK275" s="283"/>
    </row>
    <row r="276" s="232" customFormat="1" spans="1:37">
      <c r="A276" s="284"/>
      <c r="B276" s="285"/>
      <c r="C276" s="279"/>
      <c r="D276" s="279"/>
      <c r="E276" s="268"/>
      <c r="F276" s="268"/>
      <c r="G276" s="268"/>
      <c r="H276" s="286"/>
      <c r="I276" s="286"/>
      <c r="J276" s="279"/>
      <c r="K276" s="287"/>
      <c r="L276" s="281"/>
      <c r="M276" s="281"/>
      <c r="N276" s="281"/>
      <c r="O276" s="281"/>
      <c r="P276" s="281"/>
      <c r="Q276" s="281"/>
      <c r="R276" s="281"/>
      <c r="S276" s="281"/>
      <c r="T276" s="281"/>
      <c r="U276" s="281"/>
      <c r="V276" s="281"/>
      <c r="W276" s="281"/>
      <c r="X276" s="281"/>
      <c r="Y276" s="281"/>
      <c r="Z276" s="281"/>
      <c r="AA276" s="281"/>
      <c r="AB276" s="281"/>
      <c r="AC276" s="281"/>
      <c r="AD276" s="281"/>
      <c r="AE276" s="281"/>
      <c r="AF276" s="281"/>
      <c r="AG276" s="281"/>
      <c r="AH276" s="281"/>
      <c r="AI276" s="281"/>
      <c r="AJ276" s="283"/>
      <c r="AK276" s="283"/>
    </row>
    <row r="277" s="232" customFormat="1" spans="1:37">
      <c r="A277" s="284"/>
      <c r="B277" s="285"/>
      <c r="C277" s="279"/>
      <c r="D277" s="279"/>
      <c r="E277" s="268"/>
      <c r="F277" s="268"/>
      <c r="G277" s="268"/>
      <c r="H277" s="286"/>
      <c r="I277" s="286"/>
      <c r="J277" s="279"/>
      <c r="K277" s="287"/>
      <c r="L277" s="281"/>
      <c r="M277" s="281"/>
      <c r="N277" s="281"/>
      <c r="O277" s="281"/>
      <c r="P277" s="281"/>
      <c r="Q277" s="281"/>
      <c r="R277" s="281"/>
      <c r="S277" s="281"/>
      <c r="T277" s="281"/>
      <c r="U277" s="281"/>
      <c r="V277" s="281"/>
      <c r="W277" s="281"/>
      <c r="X277" s="281"/>
      <c r="Y277" s="281"/>
      <c r="Z277" s="281"/>
      <c r="AA277" s="281"/>
      <c r="AB277" s="281"/>
      <c r="AC277" s="281"/>
      <c r="AD277" s="281"/>
      <c r="AE277" s="281"/>
      <c r="AF277" s="281"/>
      <c r="AG277" s="281"/>
      <c r="AH277" s="281"/>
      <c r="AI277" s="281"/>
      <c r="AJ277" s="283"/>
      <c r="AK277" s="283"/>
    </row>
    <row r="278" s="232" customFormat="1" spans="1:37">
      <c r="A278" s="284"/>
      <c r="B278" s="285"/>
      <c r="C278" s="279"/>
      <c r="D278" s="279"/>
      <c r="E278" s="268"/>
      <c r="F278" s="268"/>
      <c r="G278" s="268"/>
      <c r="H278" s="286"/>
      <c r="I278" s="286"/>
      <c r="J278" s="279"/>
      <c r="K278" s="287"/>
      <c r="L278" s="281"/>
      <c r="M278" s="281"/>
      <c r="N278" s="281"/>
      <c r="O278" s="281"/>
      <c r="P278" s="281"/>
      <c r="Q278" s="281"/>
      <c r="R278" s="281"/>
      <c r="S278" s="281"/>
      <c r="T278" s="281"/>
      <c r="U278" s="281"/>
      <c r="V278" s="281"/>
      <c r="W278" s="281"/>
      <c r="X278" s="281"/>
      <c r="Y278" s="281"/>
      <c r="Z278" s="281"/>
      <c r="AA278" s="281"/>
      <c r="AB278" s="281"/>
      <c r="AC278" s="281"/>
      <c r="AD278" s="281"/>
      <c r="AE278" s="281"/>
      <c r="AF278" s="281"/>
      <c r="AG278" s="281"/>
      <c r="AH278" s="281"/>
      <c r="AI278" s="281"/>
      <c r="AJ278" s="283"/>
      <c r="AK278" s="283"/>
    </row>
    <row r="279" s="232" customFormat="1" spans="1:37">
      <c r="A279" s="284"/>
      <c r="B279" s="285"/>
      <c r="C279" s="279"/>
      <c r="D279" s="279"/>
      <c r="E279" s="268"/>
      <c r="F279" s="268"/>
      <c r="G279" s="268"/>
      <c r="H279" s="286"/>
      <c r="I279" s="286"/>
      <c r="J279" s="279"/>
      <c r="K279" s="287"/>
      <c r="L279" s="281"/>
      <c r="M279" s="281"/>
      <c r="N279" s="281"/>
      <c r="O279" s="281"/>
      <c r="P279" s="281"/>
      <c r="Q279" s="281"/>
      <c r="R279" s="281"/>
      <c r="S279" s="281"/>
      <c r="T279" s="281"/>
      <c r="U279" s="281"/>
      <c r="V279" s="281"/>
      <c r="W279" s="281"/>
      <c r="X279" s="281"/>
      <c r="Y279" s="281"/>
      <c r="Z279" s="281"/>
      <c r="AA279" s="281"/>
      <c r="AB279" s="281"/>
      <c r="AC279" s="281"/>
      <c r="AD279" s="281"/>
      <c r="AE279" s="281"/>
      <c r="AF279" s="281"/>
      <c r="AG279" s="281"/>
      <c r="AH279" s="281"/>
      <c r="AI279" s="281"/>
      <c r="AJ279" s="283"/>
      <c r="AK279" s="283"/>
    </row>
    <row r="280" s="232" customFormat="1" spans="1:37">
      <c r="A280" s="284"/>
      <c r="B280" s="285"/>
      <c r="C280" s="279"/>
      <c r="D280" s="279"/>
      <c r="E280" s="268"/>
      <c r="F280" s="268"/>
      <c r="G280" s="268"/>
      <c r="H280" s="286"/>
      <c r="I280" s="286"/>
      <c r="J280" s="279"/>
      <c r="K280" s="287"/>
      <c r="L280" s="281"/>
      <c r="M280" s="281"/>
      <c r="N280" s="281"/>
      <c r="O280" s="281"/>
      <c r="P280" s="281"/>
      <c r="Q280" s="281"/>
      <c r="R280" s="281"/>
      <c r="S280" s="281"/>
      <c r="T280" s="281"/>
      <c r="U280" s="281"/>
      <c r="V280" s="281"/>
      <c r="W280" s="281"/>
      <c r="X280" s="281"/>
      <c r="Y280" s="281"/>
      <c r="Z280" s="281"/>
      <c r="AA280" s="281"/>
      <c r="AB280" s="281"/>
      <c r="AC280" s="281"/>
      <c r="AD280" s="281"/>
      <c r="AE280" s="281"/>
      <c r="AF280" s="281"/>
      <c r="AG280" s="281"/>
      <c r="AH280" s="281"/>
      <c r="AI280" s="281"/>
      <c r="AJ280" s="283"/>
      <c r="AK280" s="283"/>
    </row>
    <row r="281" s="232" customFormat="1" spans="1:37">
      <c r="A281" s="284"/>
      <c r="B281" s="285"/>
      <c r="C281" s="279"/>
      <c r="D281" s="279"/>
      <c r="E281" s="268"/>
      <c r="F281" s="268"/>
      <c r="G281" s="268"/>
      <c r="H281" s="286"/>
      <c r="I281" s="286"/>
      <c r="J281" s="279"/>
      <c r="K281" s="287"/>
      <c r="L281" s="281"/>
      <c r="M281" s="281"/>
      <c r="N281" s="281"/>
      <c r="O281" s="281"/>
      <c r="P281" s="281"/>
      <c r="Q281" s="281"/>
      <c r="R281" s="281"/>
      <c r="S281" s="281"/>
      <c r="T281" s="281"/>
      <c r="U281" s="281"/>
      <c r="V281" s="281"/>
      <c r="W281" s="281"/>
      <c r="X281" s="281"/>
      <c r="Y281" s="281"/>
      <c r="Z281" s="281"/>
      <c r="AA281" s="281"/>
      <c r="AB281" s="281"/>
      <c r="AC281" s="281"/>
      <c r="AD281" s="281"/>
      <c r="AE281" s="281"/>
      <c r="AF281" s="281"/>
      <c r="AG281" s="281"/>
      <c r="AH281" s="281"/>
      <c r="AI281" s="281"/>
      <c r="AJ281" s="283"/>
      <c r="AK281" s="283"/>
    </row>
    <row r="282" s="232" customFormat="1" spans="1:37">
      <c r="A282" s="284"/>
      <c r="B282" s="285"/>
      <c r="C282" s="279"/>
      <c r="D282" s="279"/>
      <c r="E282" s="268"/>
      <c r="F282" s="268"/>
      <c r="G282" s="268"/>
      <c r="H282" s="286"/>
      <c r="I282" s="286"/>
      <c r="J282" s="279"/>
      <c r="K282" s="287"/>
      <c r="L282" s="281"/>
      <c r="M282" s="281"/>
      <c r="N282" s="281"/>
      <c r="O282" s="281"/>
      <c r="P282" s="281"/>
      <c r="Q282" s="281"/>
      <c r="R282" s="281"/>
      <c r="S282" s="281"/>
      <c r="T282" s="281"/>
      <c r="U282" s="281"/>
      <c r="V282" s="281"/>
      <c r="W282" s="281"/>
      <c r="X282" s="281"/>
      <c r="Y282" s="281"/>
      <c r="Z282" s="281"/>
      <c r="AA282" s="281"/>
      <c r="AB282" s="281"/>
      <c r="AC282" s="281"/>
      <c r="AD282" s="281"/>
      <c r="AE282" s="281"/>
      <c r="AF282" s="281"/>
      <c r="AG282" s="281"/>
      <c r="AH282" s="281"/>
      <c r="AI282" s="281"/>
      <c r="AJ282" s="283"/>
      <c r="AK282" s="283"/>
    </row>
    <row r="283" s="232" customFormat="1" spans="1:37">
      <c r="A283" s="284"/>
      <c r="B283" s="285"/>
      <c r="C283" s="279"/>
      <c r="D283" s="279"/>
      <c r="E283" s="268"/>
      <c r="F283" s="268"/>
      <c r="G283" s="268"/>
      <c r="H283" s="286"/>
      <c r="I283" s="286"/>
      <c r="J283" s="279"/>
      <c r="K283" s="287"/>
      <c r="L283" s="281"/>
      <c r="M283" s="281"/>
      <c r="N283" s="281"/>
      <c r="O283" s="281"/>
      <c r="P283" s="281"/>
      <c r="Q283" s="281"/>
      <c r="R283" s="281"/>
      <c r="S283" s="281"/>
      <c r="T283" s="281"/>
      <c r="U283" s="281"/>
      <c r="V283" s="281"/>
      <c r="W283" s="281"/>
      <c r="X283" s="281"/>
      <c r="Y283" s="281"/>
      <c r="Z283" s="281"/>
      <c r="AA283" s="281"/>
      <c r="AB283" s="281"/>
      <c r="AC283" s="281"/>
      <c r="AD283" s="281"/>
      <c r="AE283" s="281"/>
      <c r="AF283" s="281"/>
      <c r="AG283" s="281"/>
      <c r="AH283" s="281"/>
      <c r="AI283" s="281"/>
      <c r="AJ283" s="283"/>
      <c r="AK283" s="283"/>
    </row>
    <row r="284" s="232" customFormat="1" spans="1:37">
      <c r="A284" s="284"/>
      <c r="B284" s="285"/>
      <c r="C284" s="279"/>
      <c r="D284" s="279"/>
      <c r="E284" s="268"/>
      <c r="F284" s="268"/>
      <c r="G284" s="268"/>
      <c r="H284" s="286"/>
      <c r="I284" s="286"/>
      <c r="J284" s="279"/>
      <c r="K284" s="287"/>
      <c r="L284" s="281"/>
      <c r="M284" s="281"/>
      <c r="N284" s="281"/>
      <c r="O284" s="281"/>
      <c r="P284" s="281"/>
      <c r="Q284" s="281"/>
      <c r="R284" s="281"/>
      <c r="S284" s="281"/>
      <c r="T284" s="281"/>
      <c r="U284" s="281"/>
      <c r="V284" s="281"/>
      <c r="W284" s="281"/>
      <c r="X284" s="281"/>
      <c r="Y284" s="281"/>
      <c r="Z284" s="281"/>
      <c r="AA284" s="281"/>
      <c r="AB284" s="281"/>
      <c r="AC284" s="281"/>
      <c r="AD284" s="281"/>
      <c r="AE284" s="281"/>
      <c r="AF284" s="281"/>
      <c r="AG284" s="281"/>
      <c r="AH284" s="281"/>
      <c r="AI284" s="281"/>
      <c r="AJ284" s="283"/>
      <c r="AK284" s="283"/>
    </row>
    <row r="285" s="232" customFormat="1" spans="1:37">
      <c r="A285" s="284"/>
      <c r="B285" s="285"/>
      <c r="C285" s="279"/>
      <c r="D285" s="279"/>
      <c r="E285" s="268"/>
      <c r="F285" s="268"/>
      <c r="G285" s="268"/>
      <c r="H285" s="286"/>
      <c r="I285" s="286"/>
      <c r="J285" s="279"/>
      <c r="K285" s="287"/>
      <c r="L285" s="281"/>
      <c r="M285" s="281"/>
      <c r="N285" s="281"/>
      <c r="O285" s="281"/>
      <c r="P285" s="281"/>
      <c r="Q285" s="281"/>
      <c r="R285" s="281"/>
      <c r="S285" s="281"/>
      <c r="T285" s="281"/>
      <c r="U285" s="281"/>
      <c r="V285" s="281"/>
      <c r="W285" s="281"/>
      <c r="X285" s="281"/>
      <c r="Y285" s="281"/>
      <c r="Z285" s="281"/>
      <c r="AA285" s="281"/>
      <c r="AB285" s="281"/>
      <c r="AC285" s="281"/>
      <c r="AD285" s="281"/>
      <c r="AE285" s="281"/>
      <c r="AF285" s="281"/>
      <c r="AG285" s="281"/>
      <c r="AH285" s="281"/>
      <c r="AI285" s="281"/>
      <c r="AJ285" s="283"/>
      <c r="AK285" s="283"/>
    </row>
    <row r="286" s="232" customFormat="1" spans="1:37">
      <c r="A286" s="284"/>
      <c r="B286" s="285"/>
      <c r="C286" s="279"/>
      <c r="D286" s="279"/>
      <c r="E286" s="268"/>
      <c r="F286" s="268"/>
      <c r="G286" s="268"/>
      <c r="H286" s="286"/>
      <c r="I286" s="286"/>
      <c r="J286" s="279"/>
      <c r="K286" s="287"/>
      <c r="L286" s="281"/>
      <c r="M286" s="281"/>
      <c r="N286" s="281"/>
      <c r="O286" s="281"/>
      <c r="P286" s="281"/>
      <c r="Q286" s="281"/>
      <c r="R286" s="281"/>
      <c r="S286" s="281"/>
      <c r="T286" s="281"/>
      <c r="U286" s="281"/>
      <c r="V286" s="281"/>
      <c r="W286" s="281"/>
      <c r="X286" s="281"/>
      <c r="Y286" s="281"/>
      <c r="Z286" s="281"/>
      <c r="AA286" s="281"/>
      <c r="AB286" s="281"/>
      <c r="AC286" s="281"/>
      <c r="AD286" s="281"/>
      <c r="AE286" s="281"/>
      <c r="AF286" s="281"/>
      <c r="AG286" s="281"/>
      <c r="AH286" s="281"/>
      <c r="AI286" s="281"/>
      <c r="AJ286" s="283"/>
      <c r="AK286" s="283"/>
    </row>
    <row r="287" s="232" customFormat="1" spans="1:37">
      <c r="A287" s="284"/>
      <c r="B287" s="285"/>
      <c r="C287" s="279"/>
      <c r="D287" s="279"/>
      <c r="E287" s="268"/>
      <c r="F287" s="268"/>
      <c r="G287" s="268"/>
      <c r="H287" s="286"/>
      <c r="I287" s="286"/>
      <c r="J287" s="279"/>
      <c r="K287" s="287"/>
      <c r="L287" s="281"/>
      <c r="M287" s="281"/>
      <c r="N287" s="281"/>
      <c r="O287" s="281"/>
      <c r="P287" s="281"/>
      <c r="Q287" s="281"/>
      <c r="R287" s="281"/>
      <c r="S287" s="281"/>
      <c r="T287" s="281"/>
      <c r="U287" s="281"/>
      <c r="V287" s="281"/>
      <c r="W287" s="281"/>
      <c r="X287" s="281"/>
      <c r="Y287" s="281"/>
      <c r="Z287" s="281"/>
      <c r="AA287" s="281"/>
      <c r="AB287" s="281"/>
      <c r="AC287" s="281"/>
      <c r="AD287" s="281"/>
      <c r="AE287" s="281"/>
      <c r="AF287" s="281"/>
      <c r="AG287" s="281"/>
      <c r="AH287" s="281"/>
      <c r="AI287" s="281"/>
      <c r="AJ287" s="283"/>
      <c r="AK287" s="283"/>
    </row>
    <row r="288" s="232" customFormat="1" spans="1:37">
      <c r="A288" s="284"/>
      <c r="B288" s="285"/>
      <c r="C288" s="279"/>
      <c r="D288" s="279"/>
      <c r="E288" s="268"/>
      <c r="F288" s="268"/>
      <c r="G288" s="268"/>
      <c r="H288" s="286"/>
      <c r="I288" s="286"/>
      <c r="J288" s="279"/>
      <c r="K288" s="287"/>
      <c r="L288" s="281"/>
      <c r="M288" s="281"/>
      <c r="N288" s="281"/>
      <c r="O288" s="281"/>
      <c r="P288" s="281"/>
      <c r="Q288" s="281"/>
      <c r="R288" s="281"/>
      <c r="S288" s="281"/>
      <c r="T288" s="281"/>
      <c r="U288" s="281"/>
      <c r="V288" s="281"/>
      <c r="W288" s="281"/>
      <c r="X288" s="281"/>
      <c r="Y288" s="281"/>
      <c r="Z288" s="281"/>
      <c r="AA288" s="281"/>
      <c r="AB288" s="281"/>
      <c r="AC288" s="281"/>
      <c r="AD288" s="281"/>
      <c r="AE288" s="281"/>
      <c r="AF288" s="281"/>
      <c r="AG288" s="281"/>
      <c r="AH288" s="281"/>
      <c r="AI288" s="281"/>
      <c r="AJ288" s="283"/>
      <c r="AK288" s="283"/>
    </row>
    <row r="289" s="232" customFormat="1" spans="1:37">
      <c r="A289" s="284"/>
      <c r="B289" s="285"/>
      <c r="C289" s="279"/>
      <c r="D289" s="279"/>
      <c r="E289" s="268"/>
      <c r="F289" s="268"/>
      <c r="G289" s="268"/>
      <c r="H289" s="286"/>
      <c r="I289" s="286"/>
      <c r="J289" s="279"/>
      <c r="K289" s="287"/>
      <c r="L289" s="281"/>
      <c r="M289" s="281"/>
      <c r="N289" s="281"/>
      <c r="O289" s="281"/>
      <c r="P289" s="281"/>
      <c r="Q289" s="281"/>
      <c r="R289" s="281"/>
      <c r="S289" s="281"/>
      <c r="T289" s="281"/>
      <c r="U289" s="281"/>
      <c r="V289" s="281"/>
      <c r="W289" s="281"/>
      <c r="X289" s="281"/>
      <c r="Y289" s="281"/>
      <c r="Z289" s="281"/>
      <c r="AA289" s="281"/>
      <c r="AB289" s="281"/>
      <c r="AC289" s="281"/>
      <c r="AD289" s="281"/>
      <c r="AE289" s="281"/>
      <c r="AF289" s="281"/>
      <c r="AG289" s="281"/>
      <c r="AH289" s="281"/>
      <c r="AI289" s="281"/>
      <c r="AJ289" s="283"/>
      <c r="AK289" s="283"/>
    </row>
    <row r="290" s="232" customFormat="1" spans="1:37">
      <c r="A290" s="284"/>
      <c r="B290" s="285"/>
      <c r="C290" s="279"/>
      <c r="D290" s="279"/>
      <c r="E290" s="268"/>
      <c r="F290" s="268"/>
      <c r="G290" s="268"/>
      <c r="H290" s="286"/>
      <c r="I290" s="286"/>
      <c r="J290" s="279"/>
      <c r="K290" s="287"/>
      <c r="L290" s="281"/>
      <c r="M290" s="281"/>
      <c r="N290" s="281"/>
      <c r="O290" s="281"/>
      <c r="P290" s="281"/>
      <c r="Q290" s="281"/>
      <c r="R290" s="281"/>
      <c r="S290" s="281"/>
      <c r="T290" s="281"/>
      <c r="U290" s="281"/>
      <c r="V290" s="281"/>
      <c r="W290" s="281"/>
      <c r="X290" s="281"/>
      <c r="Y290" s="281"/>
      <c r="Z290" s="281"/>
      <c r="AA290" s="281"/>
      <c r="AB290" s="281"/>
      <c r="AC290" s="281"/>
      <c r="AD290" s="281"/>
      <c r="AE290" s="281"/>
      <c r="AF290" s="281"/>
      <c r="AG290" s="281"/>
      <c r="AH290" s="281"/>
      <c r="AI290" s="281"/>
      <c r="AJ290" s="283"/>
      <c r="AK290" s="283"/>
    </row>
    <row r="291" s="232" customFormat="1" spans="1:37">
      <c r="A291" s="284"/>
      <c r="B291" s="285"/>
      <c r="C291" s="279"/>
      <c r="D291" s="279"/>
      <c r="E291" s="268"/>
      <c r="F291" s="268"/>
      <c r="G291" s="268"/>
      <c r="H291" s="286"/>
      <c r="I291" s="286"/>
      <c r="J291" s="279"/>
      <c r="K291" s="287"/>
      <c r="L291" s="281"/>
      <c r="M291" s="281"/>
      <c r="N291" s="281"/>
      <c r="O291" s="281"/>
      <c r="P291" s="281"/>
      <c r="Q291" s="281"/>
      <c r="R291" s="281"/>
      <c r="S291" s="281"/>
      <c r="T291" s="281"/>
      <c r="U291" s="281"/>
      <c r="V291" s="281"/>
      <c r="W291" s="281"/>
      <c r="X291" s="281"/>
      <c r="Y291" s="281"/>
      <c r="Z291" s="281"/>
      <c r="AA291" s="281"/>
      <c r="AB291" s="281"/>
      <c r="AC291" s="281"/>
      <c r="AD291" s="281"/>
      <c r="AE291" s="281"/>
      <c r="AF291" s="281"/>
      <c r="AG291" s="281"/>
      <c r="AH291" s="281"/>
      <c r="AI291" s="281"/>
      <c r="AJ291" s="283"/>
      <c r="AK291" s="283"/>
    </row>
    <row r="292" s="232" customFormat="1" spans="1:37">
      <c r="A292" s="284"/>
      <c r="B292" s="285"/>
      <c r="C292" s="279"/>
      <c r="D292" s="279"/>
      <c r="E292" s="268"/>
      <c r="F292" s="268"/>
      <c r="G292" s="268"/>
      <c r="H292" s="286"/>
      <c r="I292" s="286"/>
      <c r="J292" s="279"/>
      <c r="K292" s="287"/>
      <c r="L292" s="281"/>
      <c r="M292" s="281"/>
      <c r="N292" s="281"/>
      <c r="O292" s="281"/>
      <c r="P292" s="281"/>
      <c r="Q292" s="281"/>
      <c r="R292" s="281"/>
      <c r="S292" s="281"/>
      <c r="T292" s="281"/>
      <c r="U292" s="281"/>
      <c r="V292" s="281"/>
      <c r="W292" s="281"/>
      <c r="X292" s="281"/>
      <c r="Y292" s="281"/>
      <c r="Z292" s="281"/>
      <c r="AA292" s="281"/>
      <c r="AB292" s="281"/>
      <c r="AC292" s="281"/>
      <c r="AD292" s="281"/>
      <c r="AE292" s="281"/>
      <c r="AF292" s="281"/>
      <c r="AG292" s="281"/>
      <c r="AH292" s="281"/>
      <c r="AI292" s="281"/>
      <c r="AJ292" s="283"/>
      <c r="AK292" s="283"/>
    </row>
    <row r="293" s="232" customFormat="1" spans="1:37">
      <c r="A293" s="284"/>
      <c r="B293" s="285"/>
      <c r="C293" s="279"/>
      <c r="D293" s="279"/>
      <c r="E293" s="268"/>
      <c r="F293" s="268"/>
      <c r="G293" s="268"/>
      <c r="H293" s="286"/>
      <c r="I293" s="286"/>
      <c r="J293" s="279"/>
      <c r="K293" s="287"/>
      <c r="L293" s="281"/>
      <c r="M293" s="281"/>
      <c r="N293" s="281"/>
      <c r="O293" s="281"/>
      <c r="P293" s="281"/>
      <c r="Q293" s="281"/>
      <c r="R293" s="281"/>
      <c r="S293" s="281"/>
      <c r="T293" s="281"/>
      <c r="U293" s="281"/>
      <c r="V293" s="281"/>
      <c r="W293" s="281"/>
      <c r="X293" s="281"/>
      <c r="Y293" s="281"/>
      <c r="Z293" s="281"/>
      <c r="AA293" s="281"/>
      <c r="AB293" s="281"/>
      <c r="AC293" s="281"/>
      <c r="AD293" s="281"/>
      <c r="AE293" s="281"/>
      <c r="AF293" s="281"/>
      <c r="AG293" s="281"/>
      <c r="AH293" s="281"/>
      <c r="AI293" s="281"/>
      <c r="AJ293" s="283"/>
      <c r="AK293" s="283"/>
    </row>
    <row r="294" s="232" customFormat="1" spans="1:37">
      <c r="A294" s="284"/>
      <c r="B294" s="285"/>
      <c r="C294" s="279"/>
      <c r="D294" s="279"/>
      <c r="E294" s="268"/>
      <c r="F294" s="268"/>
      <c r="G294" s="268"/>
      <c r="H294" s="286"/>
      <c r="I294" s="286"/>
      <c r="J294" s="279"/>
      <c r="K294" s="287"/>
      <c r="L294" s="281"/>
      <c r="M294" s="281"/>
      <c r="N294" s="281"/>
      <c r="O294" s="281"/>
      <c r="P294" s="281"/>
      <c r="Q294" s="281"/>
      <c r="R294" s="281"/>
      <c r="S294" s="281"/>
      <c r="T294" s="281"/>
      <c r="U294" s="281"/>
      <c r="V294" s="281"/>
      <c r="W294" s="281"/>
      <c r="X294" s="281"/>
      <c r="Y294" s="281"/>
      <c r="Z294" s="281"/>
      <c r="AA294" s="281"/>
      <c r="AB294" s="281"/>
      <c r="AC294" s="281"/>
      <c r="AD294" s="281"/>
      <c r="AE294" s="281"/>
      <c r="AF294" s="281"/>
      <c r="AG294" s="281"/>
      <c r="AH294" s="281"/>
      <c r="AI294" s="281"/>
      <c r="AJ294" s="283"/>
      <c r="AK294" s="283"/>
    </row>
    <row r="295" s="232" customFormat="1" spans="1:37">
      <c r="A295" s="284"/>
      <c r="B295" s="285"/>
      <c r="C295" s="279"/>
      <c r="D295" s="279"/>
      <c r="E295" s="268"/>
      <c r="F295" s="268"/>
      <c r="G295" s="268"/>
      <c r="H295" s="286"/>
      <c r="I295" s="286"/>
      <c r="J295" s="279"/>
      <c r="K295" s="287"/>
      <c r="L295" s="281"/>
      <c r="M295" s="281"/>
      <c r="N295" s="281"/>
      <c r="O295" s="281"/>
      <c r="P295" s="281"/>
      <c r="Q295" s="281"/>
      <c r="R295" s="281"/>
      <c r="S295" s="281"/>
      <c r="T295" s="281"/>
      <c r="U295" s="281"/>
      <c r="V295" s="281"/>
      <c r="W295" s="281"/>
      <c r="X295" s="281"/>
      <c r="Y295" s="281"/>
      <c r="Z295" s="281"/>
      <c r="AA295" s="281"/>
      <c r="AB295" s="281"/>
      <c r="AC295" s="281"/>
      <c r="AD295" s="281"/>
      <c r="AE295" s="281"/>
      <c r="AF295" s="281"/>
      <c r="AG295" s="281"/>
      <c r="AH295" s="281"/>
      <c r="AI295" s="281"/>
      <c r="AJ295" s="283"/>
      <c r="AK295" s="283"/>
    </row>
    <row r="296" s="232" customFormat="1" spans="1:37">
      <c r="A296" s="284"/>
      <c r="B296" s="285"/>
      <c r="C296" s="279"/>
      <c r="D296" s="279"/>
      <c r="E296" s="268"/>
      <c r="F296" s="268"/>
      <c r="G296" s="268"/>
      <c r="H296" s="286"/>
      <c r="I296" s="286"/>
      <c r="J296" s="279"/>
      <c r="K296" s="287"/>
      <c r="L296" s="281"/>
      <c r="M296" s="281"/>
      <c r="N296" s="281"/>
      <c r="O296" s="281"/>
      <c r="P296" s="281"/>
      <c r="Q296" s="281"/>
      <c r="R296" s="281"/>
      <c r="S296" s="281"/>
      <c r="T296" s="281"/>
      <c r="U296" s="281"/>
      <c r="V296" s="281"/>
      <c r="W296" s="281"/>
      <c r="X296" s="281"/>
      <c r="Y296" s="281"/>
      <c r="Z296" s="281"/>
      <c r="AA296" s="281"/>
      <c r="AB296" s="281"/>
      <c r="AC296" s="281"/>
      <c r="AD296" s="281"/>
      <c r="AE296" s="281"/>
      <c r="AF296" s="281"/>
      <c r="AG296" s="281"/>
      <c r="AH296" s="281"/>
      <c r="AI296" s="281"/>
      <c r="AJ296" s="283"/>
      <c r="AK296" s="283"/>
    </row>
    <row r="297" s="232" customFormat="1" spans="1:37">
      <c r="A297" s="284"/>
      <c r="B297" s="285"/>
      <c r="C297" s="279"/>
      <c r="D297" s="279"/>
      <c r="E297" s="268"/>
      <c r="F297" s="268"/>
      <c r="G297" s="268"/>
      <c r="H297" s="286"/>
      <c r="I297" s="286"/>
      <c r="J297" s="279"/>
      <c r="K297" s="287"/>
      <c r="L297" s="281"/>
      <c r="M297" s="281"/>
      <c r="N297" s="281"/>
      <c r="O297" s="281"/>
      <c r="P297" s="281"/>
      <c r="Q297" s="281"/>
      <c r="R297" s="281"/>
      <c r="S297" s="281"/>
      <c r="T297" s="281"/>
      <c r="U297" s="281"/>
      <c r="V297" s="281"/>
      <c r="W297" s="281"/>
      <c r="X297" s="281"/>
      <c r="Y297" s="281"/>
      <c r="Z297" s="281"/>
      <c r="AA297" s="281"/>
      <c r="AB297" s="281"/>
      <c r="AC297" s="281"/>
      <c r="AD297" s="281"/>
      <c r="AE297" s="281"/>
      <c r="AF297" s="281"/>
      <c r="AG297" s="281"/>
      <c r="AH297" s="281"/>
      <c r="AI297" s="281"/>
      <c r="AJ297" s="283"/>
      <c r="AK297" s="283"/>
    </row>
    <row r="298" s="232" customFormat="1" spans="1:37">
      <c r="A298" s="284"/>
      <c r="B298" s="285"/>
      <c r="C298" s="279"/>
      <c r="D298" s="279"/>
      <c r="E298" s="268"/>
      <c r="F298" s="268"/>
      <c r="G298" s="268"/>
      <c r="H298" s="286"/>
      <c r="I298" s="286"/>
      <c r="J298" s="279"/>
      <c r="K298" s="287"/>
      <c r="L298" s="281"/>
      <c r="M298" s="281"/>
      <c r="N298" s="281"/>
      <c r="O298" s="281"/>
      <c r="P298" s="281"/>
      <c r="Q298" s="281"/>
      <c r="R298" s="281"/>
      <c r="S298" s="281"/>
      <c r="T298" s="281"/>
      <c r="U298" s="281"/>
      <c r="V298" s="281"/>
      <c r="W298" s="281"/>
      <c r="X298" s="281"/>
      <c r="Y298" s="281"/>
      <c r="Z298" s="281"/>
      <c r="AA298" s="281"/>
      <c r="AB298" s="281"/>
      <c r="AC298" s="281"/>
      <c r="AD298" s="281"/>
      <c r="AE298" s="281"/>
      <c r="AF298" s="281"/>
      <c r="AG298" s="281"/>
      <c r="AH298" s="281"/>
      <c r="AI298" s="281"/>
      <c r="AJ298" s="283"/>
      <c r="AK298" s="283"/>
    </row>
    <row r="299" s="232" customFormat="1" spans="1:37">
      <c r="A299" s="284"/>
      <c r="B299" s="285"/>
      <c r="C299" s="279"/>
      <c r="D299" s="279"/>
      <c r="E299" s="268"/>
      <c r="F299" s="268"/>
      <c r="G299" s="268"/>
      <c r="H299" s="286"/>
      <c r="I299" s="286"/>
      <c r="J299" s="279"/>
      <c r="K299" s="287"/>
      <c r="L299" s="281"/>
      <c r="M299" s="281"/>
      <c r="N299" s="281"/>
      <c r="O299" s="281"/>
      <c r="P299" s="281"/>
      <c r="Q299" s="281"/>
      <c r="R299" s="281"/>
      <c r="S299" s="281"/>
      <c r="T299" s="281"/>
      <c r="U299" s="281"/>
      <c r="V299" s="281"/>
      <c r="W299" s="281"/>
      <c r="X299" s="281"/>
      <c r="Y299" s="281"/>
      <c r="Z299" s="281"/>
      <c r="AA299" s="281"/>
      <c r="AB299" s="281"/>
      <c r="AC299" s="281"/>
      <c r="AD299" s="281"/>
      <c r="AE299" s="281"/>
      <c r="AF299" s="281"/>
      <c r="AG299" s="281"/>
      <c r="AH299" s="281"/>
      <c r="AI299" s="281"/>
      <c r="AJ299" s="283"/>
      <c r="AK299" s="283"/>
    </row>
    <row r="300" s="232" customFormat="1" spans="1:37">
      <c r="A300" s="284"/>
      <c r="B300" s="285"/>
      <c r="C300" s="279"/>
      <c r="D300" s="279"/>
      <c r="E300" s="268"/>
      <c r="F300" s="268"/>
      <c r="G300" s="268"/>
      <c r="H300" s="286"/>
      <c r="I300" s="286"/>
      <c r="J300" s="279"/>
      <c r="K300" s="287"/>
      <c r="L300" s="281"/>
      <c r="M300" s="281"/>
      <c r="N300" s="281"/>
      <c r="O300" s="281"/>
      <c r="P300" s="281"/>
      <c r="Q300" s="281"/>
      <c r="R300" s="281"/>
      <c r="S300" s="281"/>
      <c r="T300" s="281"/>
      <c r="U300" s="281"/>
      <c r="V300" s="281"/>
      <c r="W300" s="281"/>
      <c r="X300" s="281"/>
      <c r="Y300" s="281"/>
      <c r="Z300" s="281"/>
      <c r="AA300" s="281"/>
      <c r="AB300" s="281"/>
      <c r="AC300" s="281"/>
      <c r="AD300" s="281"/>
      <c r="AE300" s="281"/>
      <c r="AF300" s="281"/>
      <c r="AG300" s="281"/>
      <c r="AH300" s="281"/>
      <c r="AI300" s="281"/>
      <c r="AJ300" s="283"/>
      <c r="AK300" s="283"/>
    </row>
    <row r="301" s="232" customFormat="1" spans="1:37">
      <c r="A301" s="284"/>
      <c r="B301" s="285"/>
      <c r="C301" s="279"/>
      <c r="D301" s="279"/>
      <c r="E301" s="268"/>
      <c r="F301" s="268"/>
      <c r="G301" s="268"/>
      <c r="H301" s="286"/>
      <c r="I301" s="286"/>
      <c r="J301" s="279"/>
      <c r="K301" s="287"/>
      <c r="L301" s="281"/>
      <c r="M301" s="281"/>
      <c r="N301" s="281"/>
      <c r="O301" s="281"/>
      <c r="P301" s="281"/>
      <c r="Q301" s="281"/>
      <c r="R301" s="281"/>
      <c r="S301" s="281"/>
      <c r="T301" s="281"/>
      <c r="U301" s="281"/>
      <c r="V301" s="281"/>
      <c r="W301" s="281"/>
      <c r="X301" s="281"/>
      <c r="Y301" s="281"/>
      <c r="Z301" s="281"/>
      <c r="AA301" s="281"/>
      <c r="AB301" s="281"/>
      <c r="AC301" s="281"/>
      <c r="AD301" s="281"/>
      <c r="AE301" s="281"/>
      <c r="AF301" s="281"/>
      <c r="AG301" s="281"/>
      <c r="AH301" s="281"/>
      <c r="AI301" s="281"/>
      <c r="AJ301" s="283"/>
      <c r="AK301" s="283"/>
    </row>
    <row r="302" s="232" customFormat="1" spans="1:37">
      <c r="A302" s="284"/>
      <c r="B302" s="285"/>
      <c r="C302" s="279"/>
      <c r="D302" s="279"/>
      <c r="E302" s="268"/>
      <c r="F302" s="268"/>
      <c r="G302" s="268"/>
      <c r="H302" s="286"/>
      <c r="I302" s="286"/>
      <c r="J302" s="279"/>
      <c r="K302" s="287"/>
      <c r="L302" s="281"/>
      <c r="M302" s="281"/>
      <c r="N302" s="281"/>
      <c r="O302" s="281"/>
      <c r="P302" s="281"/>
      <c r="Q302" s="281"/>
      <c r="R302" s="281"/>
      <c r="S302" s="281"/>
      <c r="T302" s="281"/>
      <c r="U302" s="281"/>
      <c r="V302" s="281"/>
      <c r="W302" s="281"/>
      <c r="X302" s="281"/>
      <c r="Y302" s="281"/>
      <c r="Z302" s="281"/>
      <c r="AA302" s="281"/>
      <c r="AB302" s="281"/>
      <c r="AC302" s="281"/>
      <c r="AD302" s="281"/>
      <c r="AE302" s="281"/>
      <c r="AF302" s="281"/>
      <c r="AG302" s="281"/>
      <c r="AH302" s="281"/>
      <c r="AI302" s="281"/>
      <c r="AJ302" s="283"/>
      <c r="AK302" s="283"/>
    </row>
    <row r="303" s="232" customFormat="1" spans="1:37">
      <c r="A303" s="284"/>
      <c r="B303" s="285"/>
      <c r="C303" s="279"/>
      <c r="D303" s="279"/>
      <c r="E303" s="268"/>
      <c r="F303" s="268"/>
      <c r="G303" s="268"/>
      <c r="H303" s="286"/>
      <c r="I303" s="286"/>
      <c r="J303" s="279"/>
      <c r="K303" s="287"/>
      <c r="L303" s="281"/>
      <c r="M303" s="281"/>
      <c r="N303" s="281"/>
      <c r="O303" s="281"/>
      <c r="P303" s="281"/>
      <c r="Q303" s="281"/>
      <c r="R303" s="281"/>
      <c r="S303" s="281"/>
      <c r="T303" s="281"/>
      <c r="U303" s="281"/>
      <c r="V303" s="281"/>
      <c r="W303" s="281"/>
      <c r="X303" s="281"/>
      <c r="Y303" s="281"/>
      <c r="Z303" s="281"/>
      <c r="AA303" s="281"/>
      <c r="AB303" s="281"/>
      <c r="AC303" s="281"/>
      <c r="AD303" s="281"/>
      <c r="AE303" s="281"/>
      <c r="AF303" s="281"/>
      <c r="AG303" s="281"/>
      <c r="AH303" s="281"/>
      <c r="AI303" s="281"/>
      <c r="AJ303" s="283"/>
      <c r="AK303" s="283"/>
    </row>
    <row r="304" s="232" customFormat="1" spans="1:37">
      <c r="A304" s="284"/>
      <c r="B304" s="285"/>
      <c r="C304" s="279"/>
      <c r="D304" s="279"/>
      <c r="E304" s="268"/>
      <c r="F304" s="268"/>
      <c r="G304" s="268"/>
      <c r="H304" s="286"/>
      <c r="I304" s="286"/>
      <c r="J304" s="279"/>
      <c r="K304" s="287"/>
      <c r="L304" s="281"/>
      <c r="M304" s="281"/>
      <c r="N304" s="281"/>
      <c r="O304" s="281"/>
      <c r="P304" s="281"/>
      <c r="Q304" s="281"/>
      <c r="R304" s="281"/>
      <c r="S304" s="281"/>
      <c r="T304" s="281"/>
      <c r="U304" s="281"/>
      <c r="V304" s="281"/>
      <c r="W304" s="281"/>
      <c r="X304" s="281"/>
      <c r="Y304" s="281"/>
      <c r="Z304" s="281"/>
      <c r="AA304" s="281"/>
      <c r="AB304" s="281"/>
      <c r="AC304" s="281"/>
      <c r="AD304" s="281"/>
      <c r="AE304" s="281"/>
      <c r="AF304" s="281"/>
      <c r="AG304" s="281"/>
      <c r="AH304" s="281"/>
      <c r="AI304" s="281"/>
      <c r="AJ304" s="283"/>
      <c r="AK304" s="283"/>
    </row>
    <row r="305" s="232" customFormat="1" spans="1:37">
      <c r="A305" s="284"/>
      <c r="B305" s="285"/>
      <c r="C305" s="279"/>
      <c r="D305" s="279"/>
      <c r="E305" s="268"/>
      <c r="F305" s="268"/>
      <c r="G305" s="268"/>
      <c r="H305" s="286"/>
      <c r="I305" s="286"/>
      <c r="J305" s="279"/>
      <c r="K305" s="287"/>
      <c r="L305" s="281"/>
      <c r="M305" s="281"/>
      <c r="N305" s="281"/>
      <c r="O305" s="281"/>
      <c r="P305" s="281"/>
      <c r="Q305" s="281"/>
      <c r="R305" s="281"/>
      <c r="S305" s="281"/>
      <c r="T305" s="281"/>
      <c r="U305" s="281"/>
      <c r="V305" s="281"/>
      <c r="W305" s="281"/>
      <c r="X305" s="281"/>
      <c r="Y305" s="281"/>
      <c r="Z305" s="281"/>
      <c r="AA305" s="281"/>
      <c r="AB305" s="281"/>
      <c r="AC305" s="281"/>
      <c r="AD305" s="281"/>
      <c r="AE305" s="281"/>
      <c r="AF305" s="281"/>
      <c r="AG305" s="281"/>
      <c r="AH305" s="281"/>
      <c r="AI305" s="281"/>
      <c r="AJ305" s="283"/>
      <c r="AK305" s="283"/>
    </row>
    <row r="306" s="232" customFormat="1" spans="1:37">
      <c r="A306" s="284"/>
      <c r="B306" s="285"/>
      <c r="C306" s="279"/>
      <c r="D306" s="279"/>
      <c r="E306" s="268"/>
      <c r="F306" s="268"/>
      <c r="G306" s="268"/>
      <c r="H306" s="286"/>
      <c r="I306" s="286"/>
      <c r="J306" s="279"/>
      <c r="K306" s="287"/>
      <c r="L306" s="281"/>
      <c r="M306" s="281"/>
      <c r="N306" s="281"/>
      <c r="O306" s="281"/>
      <c r="P306" s="281"/>
      <c r="Q306" s="281"/>
      <c r="R306" s="281"/>
      <c r="S306" s="281"/>
      <c r="T306" s="281"/>
      <c r="U306" s="281"/>
      <c r="V306" s="281"/>
      <c r="W306" s="281"/>
      <c r="X306" s="281"/>
      <c r="Y306" s="281"/>
      <c r="Z306" s="281"/>
      <c r="AA306" s="281"/>
      <c r="AB306" s="281"/>
      <c r="AC306" s="281"/>
      <c r="AD306" s="281"/>
      <c r="AE306" s="281"/>
      <c r="AF306" s="281"/>
      <c r="AG306" s="281"/>
      <c r="AH306" s="281"/>
      <c r="AI306" s="281"/>
      <c r="AJ306" s="283"/>
      <c r="AK306" s="283"/>
    </row>
    <row r="307" s="232" customFormat="1" spans="1:37">
      <c r="A307" s="284"/>
      <c r="B307" s="285"/>
      <c r="C307" s="279"/>
      <c r="D307" s="279"/>
      <c r="E307" s="268"/>
      <c r="F307" s="268"/>
      <c r="G307" s="268"/>
      <c r="H307" s="286"/>
      <c r="I307" s="286"/>
      <c r="J307" s="279"/>
      <c r="K307" s="287"/>
      <c r="L307" s="281"/>
      <c r="M307" s="281"/>
      <c r="N307" s="281"/>
      <c r="O307" s="281"/>
      <c r="P307" s="281"/>
      <c r="Q307" s="281"/>
      <c r="R307" s="281"/>
      <c r="S307" s="281"/>
      <c r="T307" s="281"/>
      <c r="U307" s="281"/>
      <c r="V307" s="281"/>
      <c r="W307" s="281"/>
      <c r="X307" s="281"/>
      <c r="Y307" s="281"/>
      <c r="Z307" s="281"/>
      <c r="AA307" s="281"/>
      <c r="AB307" s="281"/>
      <c r="AC307" s="281"/>
      <c r="AD307" s="281"/>
      <c r="AE307" s="281"/>
      <c r="AF307" s="281"/>
      <c r="AG307" s="281"/>
      <c r="AH307" s="281"/>
      <c r="AI307" s="281"/>
      <c r="AJ307" s="283"/>
      <c r="AK307" s="283"/>
    </row>
    <row r="308" s="232" customFormat="1" spans="1:37">
      <c r="A308" s="284"/>
      <c r="B308" s="285"/>
      <c r="C308" s="279"/>
      <c r="D308" s="279"/>
      <c r="E308" s="268"/>
      <c r="F308" s="268"/>
      <c r="G308" s="268"/>
      <c r="H308" s="286"/>
      <c r="I308" s="286"/>
      <c r="J308" s="279"/>
      <c r="K308" s="287"/>
      <c r="L308" s="281"/>
      <c r="M308" s="281"/>
      <c r="N308" s="281"/>
      <c r="O308" s="281"/>
      <c r="P308" s="281"/>
      <c r="Q308" s="281"/>
      <c r="R308" s="281"/>
      <c r="S308" s="281"/>
      <c r="T308" s="281"/>
      <c r="U308" s="281"/>
      <c r="V308" s="281"/>
      <c r="W308" s="281"/>
      <c r="X308" s="281"/>
      <c r="Y308" s="281"/>
      <c r="Z308" s="281"/>
      <c r="AA308" s="281"/>
      <c r="AB308" s="281"/>
      <c r="AC308" s="281"/>
      <c r="AD308" s="281"/>
      <c r="AE308" s="281"/>
      <c r="AF308" s="281"/>
      <c r="AG308" s="281"/>
      <c r="AH308" s="281"/>
      <c r="AI308" s="281"/>
      <c r="AJ308" s="283"/>
      <c r="AK308" s="283"/>
    </row>
    <row r="309" s="232" customFormat="1" spans="1:37">
      <c r="A309" s="284"/>
      <c r="B309" s="285"/>
      <c r="C309" s="279"/>
      <c r="D309" s="279"/>
      <c r="E309" s="268"/>
      <c r="F309" s="268"/>
      <c r="G309" s="268"/>
      <c r="H309" s="286"/>
      <c r="I309" s="286"/>
      <c r="J309" s="279"/>
      <c r="K309" s="287"/>
      <c r="L309" s="281"/>
      <c r="M309" s="281"/>
      <c r="N309" s="281"/>
      <c r="O309" s="281"/>
      <c r="P309" s="281"/>
      <c r="Q309" s="281"/>
      <c r="R309" s="281"/>
      <c r="S309" s="281"/>
      <c r="T309" s="281"/>
      <c r="U309" s="281"/>
      <c r="V309" s="281"/>
      <c r="W309" s="281"/>
      <c r="X309" s="281"/>
      <c r="Y309" s="281"/>
      <c r="Z309" s="281"/>
      <c r="AA309" s="281"/>
      <c r="AB309" s="281"/>
      <c r="AC309" s="281"/>
      <c r="AD309" s="281"/>
      <c r="AE309" s="281"/>
      <c r="AF309" s="281"/>
      <c r="AG309" s="281"/>
      <c r="AH309" s="281"/>
      <c r="AI309" s="281"/>
      <c r="AJ309" s="283"/>
      <c r="AK309" s="283"/>
    </row>
    <row r="310" s="232" customFormat="1" spans="1:37">
      <c r="A310" s="284"/>
      <c r="B310" s="285"/>
      <c r="C310" s="279"/>
      <c r="D310" s="279"/>
      <c r="E310" s="268"/>
      <c r="F310" s="268"/>
      <c r="G310" s="268"/>
      <c r="H310" s="286"/>
      <c r="I310" s="286"/>
      <c r="J310" s="279"/>
      <c r="K310" s="287"/>
      <c r="L310" s="281"/>
      <c r="M310" s="281"/>
      <c r="N310" s="281"/>
      <c r="O310" s="281"/>
      <c r="P310" s="281"/>
      <c r="Q310" s="281"/>
      <c r="R310" s="281"/>
      <c r="S310" s="281"/>
      <c r="T310" s="281"/>
      <c r="U310" s="281"/>
      <c r="V310" s="281"/>
      <c r="W310" s="281"/>
      <c r="X310" s="281"/>
      <c r="Y310" s="281"/>
      <c r="Z310" s="281"/>
      <c r="AA310" s="281"/>
      <c r="AB310" s="281"/>
      <c r="AC310" s="281"/>
      <c r="AD310" s="281"/>
      <c r="AE310" s="281"/>
      <c r="AF310" s="281"/>
      <c r="AG310" s="281"/>
      <c r="AH310" s="281"/>
      <c r="AI310" s="281"/>
      <c r="AJ310" s="283"/>
      <c r="AK310" s="283"/>
    </row>
    <row r="311" s="232" customFormat="1" spans="1:37">
      <c r="A311" s="284"/>
      <c r="B311" s="285"/>
      <c r="C311" s="279"/>
      <c r="D311" s="279"/>
      <c r="E311" s="268"/>
      <c r="F311" s="268"/>
      <c r="G311" s="268"/>
      <c r="H311" s="286"/>
      <c r="I311" s="286"/>
      <c r="J311" s="279"/>
      <c r="K311" s="287"/>
      <c r="L311" s="281"/>
      <c r="M311" s="281"/>
      <c r="N311" s="281"/>
      <c r="O311" s="281"/>
      <c r="P311" s="281"/>
      <c r="Q311" s="281"/>
      <c r="R311" s="281"/>
      <c r="S311" s="281"/>
      <c r="T311" s="281"/>
      <c r="U311" s="281"/>
      <c r="V311" s="281"/>
      <c r="W311" s="281"/>
      <c r="X311" s="281"/>
      <c r="Y311" s="281"/>
      <c r="Z311" s="281"/>
      <c r="AA311" s="281"/>
      <c r="AB311" s="281"/>
      <c r="AC311" s="281"/>
      <c r="AD311" s="281"/>
      <c r="AE311" s="281"/>
      <c r="AF311" s="281"/>
      <c r="AG311" s="281"/>
      <c r="AH311" s="281"/>
      <c r="AI311" s="281"/>
      <c r="AJ311" s="283"/>
      <c r="AK311" s="283"/>
    </row>
    <row r="312" s="232" customFormat="1" spans="1:37">
      <c r="A312" s="284"/>
      <c r="B312" s="285"/>
      <c r="C312" s="279"/>
      <c r="D312" s="279"/>
      <c r="E312" s="268"/>
      <c r="F312" s="268"/>
      <c r="G312" s="268"/>
      <c r="H312" s="286"/>
      <c r="I312" s="286"/>
      <c r="J312" s="279"/>
      <c r="K312" s="287"/>
      <c r="L312" s="281"/>
      <c r="M312" s="281"/>
      <c r="N312" s="281"/>
      <c r="O312" s="281"/>
      <c r="P312" s="281"/>
      <c r="Q312" s="281"/>
      <c r="R312" s="281"/>
      <c r="S312" s="281"/>
      <c r="T312" s="281"/>
      <c r="U312" s="281"/>
      <c r="V312" s="281"/>
      <c r="W312" s="281"/>
      <c r="X312" s="281"/>
      <c r="Y312" s="281"/>
      <c r="Z312" s="281"/>
      <c r="AA312" s="281"/>
      <c r="AB312" s="281"/>
      <c r="AC312" s="281"/>
      <c r="AD312" s="281"/>
      <c r="AE312" s="281"/>
      <c r="AF312" s="281"/>
      <c r="AG312" s="281"/>
      <c r="AH312" s="281"/>
      <c r="AI312" s="281"/>
      <c r="AJ312" s="283"/>
      <c r="AK312" s="283"/>
    </row>
    <row r="313" s="232" customFormat="1" spans="1:37">
      <c r="A313" s="284"/>
      <c r="B313" s="285"/>
      <c r="C313" s="279"/>
      <c r="D313" s="279"/>
      <c r="E313" s="268"/>
      <c r="F313" s="268"/>
      <c r="G313" s="268"/>
      <c r="H313" s="286"/>
      <c r="I313" s="286"/>
      <c r="J313" s="279"/>
      <c r="K313" s="287"/>
      <c r="L313" s="281"/>
      <c r="M313" s="281"/>
      <c r="N313" s="281"/>
      <c r="O313" s="281"/>
      <c r="P313" s="281"/>
      <c r="Q313" s="281"/>
      <c r="R313" s="281"/>
      <c r="S313" s="281"/>
      <c r="T313" s="281"/>
      <c r="U313" s="281"/>
      <c r="V313" s="281"/>
      <c r="W313" s="281"/>
      <c r="X313" s="281"/>
      <c r="Y313" s="281"/>
      <c r="Z313" s="281"/>
      <c r="AA313" s="281"/>
      <c r="AB313" s="281"/>
      <c r="AC313" s="281"/>
      <c r="AD313" s="281"/>
      <c r="AE313" s="281"/>
      <c r="AF313" s="281"/>
      <c r="AG313" s="281"/>
      <c r="AH313" s="281"/>
      <c r="AI313" s="281"/>
      <c r="AJ313" s="283"/>
      <c r="AK313" s="283"/>
    </row>
    <row r="314" s="232" customFormat="1" spans="1:37">
      <c r="A314" s="284"/>
      <c r="B314" s="285"/>
      <c r="C314" s="279"/>
      <c r="D314" s="279"/>
      <c r="E314" s="268"/>
      <c r="F314" s="268"/>
      <c r="G314" s="268"/>
      <c r="H314" s="286"/>
      <c r="I314" s="286"/>
      <c r="J314" s="279"/>
      <c r="K314" s="287"/>
      <c r="L314" s="281"/>
      <c r="M314" s="281"/>
      <c r="N314" s="281"/>
      <c r="O314" s="281"/>
      <c r="P314" s="281"/>
      <c r="Q314" s="281"/>
      <c r="R314" s="281"/>
      <c r="S314" s="281"/>
      <c r="T314" s="281"/>
      <c r="U314" s="281"/>
      <c r="V314" s="281"/>
      <c r="W314" s="281"/>
      <c r="X314" s="281"/>
      <c r="Y314" s="281"/>
      <c r="Z314" s="281"/>
      <c r="AA314" s="281"/>
      <c r="AB314" s="281"/>
      <c r="AC314" s="281"/>
      <c r="AD314" s="281"/>
      <c r="AE314" s="281"/>
      <c r="AF314" s="281"/>
      <c r="AG314" s="281"/>
      <c r="AH314" s="281"/>
      <c r="AI314" s="281"/>
      <c r="AJ314" s="283"/>
      <c r="AK314" s="283"/>
    </row>
    <row r="315" s="232" customFormat="1" spans="1:37">
      <c r="A315" s="284"/>
      <c r="B315" s="285"/>
      <c r="C315" s="279"/>
      <c r="D315" s="279"/>
      <c r="E315" s="268"/>
      <c r="F315" s="268"/>
      <c r="G315" s="268"/>
      <c r="H315" s="286"/>
      <c r="I315" s="286"/>
      <c r="J315" s="279"/>
      <c r="K315" s="287"/>
      <c r="L315" s="281"/>
      <c r="M315" s="281"/>
      <c r="N315" s="281"/>
      <c r="O315" s="281"/>
      <c r="P315" s="281"/>
      <c r="Q315" s="281"/>
      <c r="R315" s="281"/>
      <c r="S315" s="281"/>
      <c r="T315" s="281"/>
      <c r="U315" s="281"/>
      <c r="V315" s="281"/>
      <c r="W315" s="281"/>
      <c r="X315" s="281"/>
      <c r="Y315" s="281"/>
      <c r="Z315" s="281"/>
      <c r="AA315" s="281"/>
      <c r="AB315" s="281"/>
      <c r="AC315" s="281"/>
      <c r="AD315" s="281"/>
      <c r="AE315" s="281"/>
      <c r="AF315" s="281"/>
      <c r="AG315" s="281"/>
      <c r="AH315" s="281"/>
      <c r="AI315" s="281"/>
      <c r="AJ315" s="283"/>
      <c r="AK315" s="283"/>
    </row>
    <row r="316" s="232" customFormat="1" spans="1:37">
      <c r="A316" s="284"/>
      <c r="B316" s="285"/>
      <c r="C316" s="279"/>
      <c r="D316" s="279"/>
      <c r="E316" s="268"/>
      <c r="F316" s="268"/>
      <c r="G316" s="268"/>
      <c r="H316" s="286"/>
      <c r="I316" s="286"/>
      <c r="J316" s="279"/>
      <c r="K316" s="287"/>
      <c r="L316" s="281"/>
      <c r="M316" s="281"/>
      <c r="N316" s="281"/>
      <c r="O316" s="281"/>
      <c r="P316" s="281"/>
      <c r="Q316" s="281"/>
      <c r="R316" s="281"/>
      <c r="S316" s="281"/>
      <c r="T316" s="281"/>
      <c r="U316" s="281"/>
      <c r="V316" s="281"/>
      <c r="W316" s="281"/>
      <c r="X316" s="281"/>
      <c r="Y316" s="281"/>
      <c r="Z316" s="281"/>
      <c r="AA316" s="281"/>
      <c r="AB316" s="281"/>
      <c r="AC316" s="281"/>
      <c r="AD316" s="281"/>
      <c r="AE316" s="281"/>
      <c r="AF316" s="281"/>
      <c r="AG316" s="281"/>
      <c r="AH316" s="281"/>
      <c r="AI316" s="281"/>
      <c r="AJ316" s="283"/>
      <c r="AK316" s="283"/>
    </row>
    <row r="317" s="232" customFormat="1" spans="1:37">
      <c r="A317" s="284"/>
      <c r="B317" s="285"/>
      <c r="C317" s="279"/>
      <c r="D317" s="279"/>
      <c r="E317" s="268"/>
      <c r="F317" s="268"/>
      <c r="G317" s="268"/>
      <c r="H317" s="286"/>
      <c r="I317" s="286"/>
      <c r="J317" s="279"/>
      <c r="K317" s="287"/>
      <c r="L317" s="281"/>
      <c r="M317" s="281"/>
      <c r="N317" s="281"/>
      <c r="O317" s="281"/>
      <c r="P317" s="281"/>
      <c r="Q317" s="281"/>
      <c r="R317" s="281"/>
      <c r="S317" s="281"/>
      <c r="T317" s="281"/>
      <c r="U317" s="281"/>
      <c r="V317" s="281"/>
      <c r="W317" s="281"/>
      <c r="X317" s="281"/>
      <c r="Y317" s="281"/>
      <c r="Z317" s="281"/>
      <c r="AA317" s="281"/>
      <c r="AB317" s="281"/>
      <c r="AC317" s="281"/>
      <c r="AD317" s="281"/>
      <c r="AE317" s="281"/>
      <c r="AF317" s="281"/>
      <c r="AG317" s="281"/>
      <c r="AH317" s="281"/>
      <c r="AI317" s="281"/>
      <c r="AJ317" s="283"/>
      <c r="AK317" s="283"/>
    </row>
    <row r="318" s="232" customFormat="1" spans="1:37">
      <c r="A318" s="284"/>
      <c r="B318" s="285"/>
      <c r="C318" s="279"/>
      <c r="D318" s="279"/>
      <c r="E318" s="268"/>
      <c r="F318" s="268"/>
      <c r="G318" s="268"/>
      <c r="H318" s="286"/>
      <c r="I318" s="286"/>
      <c r="J318" s="279"/>
      <c r="K318" s="287"/>
      <c r="L318" s="281"/>
      <c r="M318" s="281"/>
      <c r="N318" s="281"/>
      <c r="O318" s="281"/>
      <c r="P318" s="281"/>
      <c r="Q318" s="281"/>
      <c r="R318" s="281"/>
      <c r="S318" s="281"/>
      <c r="T318" s="281"/>
      <c r="U318" s="281"/>
      <c r="V318" s="281"/>
      <c r="W318" s="281"/>
      <c r="X318" s="281"/>
      <c r="Y318" s="281"/>
      <c r="Z318" s="281"/>
      <c r="AA318" s="281"/>
      <c r="AB318" s="281"/>
      <c r="AC318" s="281"/>
      <c r="AD318" s="281"/>
      <c r="AE318" s="281"/>
      <c r="AF318" s="281"/>
      <c r="AG318" s="281"/>
      <c r="AH318" s="281"/>
      <c r="AI318" s="281"/>
      <c r="AJ318" s="283"/>
      <c r="AK318" s="283"/>
    </row>
    <row r="319" s="232" customFormat="1" spans="1:37">
      <c r="A319" s="284"/>
      <c r="B319" s="285"/>
      <c r="C319" s="279"/>
      <c r="D319" s="279"/>
      <c r="E319" s="268"/>
      <c r="F319" s="268"/>
      <c r="G319" s="268"/>
      <c r="H319" s="286"/>
      <c r="I319" s="286"/>
      <c r="J319" s="279"/>
      <c r="K319" s="287"/>
      <c r="L319" s="281"/>
      <c r="M319" s="281"/>
      <c r="N319" s="281"/>
      <c r="O319" s="281"/>
      <c r="P319" s="281"/>
      <c r="Q319" s="281"/>
      <c r="R319" s="281"/>
      <c r="S319" s="281"/>
      <c r="T319" s="281"/>
      <c r="U319" s="281"/>
      <c r="V319" s="281"/>
      <c r="W319" s="281"/>
      <c r="X319" s="281"/>
      <c r="Y319" s="281"/>
      <c r="Z319" s="281"/>
      <c r="AA319" s="281"/>
      <c r="AB319" s="281"/>
      <c r="AC319" s="281"/>
      <c r="AD319" s="281"/>
      <c r="AE319" s="281"/>
      <c r="AF319" s="281"/>
      <c r="AG319" s="281"/>
      <c r="AH319" s="281"/>
      <c r="AI319" s="281"/>
      <c r="AJ319" s="283"/>
      <c r="AK319" s="283"/>
    </row>
    <row r="320" s="232" customFormat="1" spans="1:37">
      <c r="A320" s="284"/>
      <c r="B320" s="285"/>
      <c r="C320" s="279"/>
      <c r="D320" s="279"/>
      <c r="E320" s="268"/>
      <c r="F320" s="268"/>
      <c r="G320" s="268"/>
      <c r="H320" s="286"/>
      <c r="I320" s="286"/>
      <c r="J320" s="279"/>
      <c r="K320" s="287"/>
      <c r="L320" s="281"/>
      <c r="M320" s="281"/>
      <c r="N320" s="281"/>
      <c r="O320" s="281"/>
      <c r="P320" s="281"/>
      <c r="Q320" s="281"/>
      <c r="R320" s="281"/>
      <c r="S320" s="281"/>
      <c r="T320" s="281"/>
      <c r="U320" s="281"/>
      <c r="V320" s="281"/>
      <c r="W320" s="281"/>
      <c r="X320" s="281"/>
      <c r="Y320" s="281"/>
      <c r="Z320" s="281"/>
      <c r="AA320" s="281"/>
      <c r="AB320" s="281"/>
      <c r="AC320" s="281"/>
      <c r="AD320" s="281"/>
      <c r="AE320" s="281"/>
      <c r="AF320" s="281"/>
      <c r="AG320" s="281"/>
      <c r="AH320" s="281"/>
      <c r="AI320" s="281"/>
      <c r="AJ320" s="283"/>
      <c r="AK320" s="283"/>
    </row>
    <row r="321" s="232" customFormat="1" spans="1:37">
      <c r="A321" s="284"/>
      <c r="B321" s="285"/>
      <c r="C321" s="279"/>
      <c r="D321" s="279"/>
      <c r="E321" s="268"/>
      <c r="F321" s="268"/>
      <c r="G321" s="268"/>
      <c r="H321" s="286"/>
      <c r="I321" s="286"/>
      <c r="J321" s="279"/>
      <c r="K321" s="287"/>
      <c r="L321" s="281"/>
      <c r="M321" s="281"/>
      <c r="N321" s="281"/>
      <c r="O321" s="281"/>
      <c r="P321" s="281"/>
      <c r="Q321" s="281"/>
      <c r="R321" s="281"/>
      <c r="S321" s="281"/>
      <c r="T321" s="281"/>
      <c r="U321" s="281"/>
      <c r="V321" s="281"/>
      <c r="W321" s="281"/>
      <c r="X321" s="281"/>
      <c r="Y321" s="281"/>
      <c r="Z321" s="281"/>
      <c r="AA321" s="281"/>
      <c r="AB321" s="281"/>
      <c r="AC321" s="281"/>
      <c r="AD321" s="281"/>
      <c r="AE321" s="281"/>
      <c r="AF321" s="281"/>
      <c r="AG321" s="281"/>
      <c r="AH321" s="281"/>
      <c r="AI321" s="281"/>
      <c r="AJ321" s="283"/>
      <c r="AK321" s="283"/>
    </row>
    <row r="322" s="232" customFormat="1" spans="1:37">
      <c r="A322" s="284"/>
      <c r="B322" s="285"/>
      <c r="C322" s="279"/>
      <c r="D322" s="279"/>
      <c r="E322" s="268"/>
      <c r="F322" s="268"/>
      <c r="G322" s="268"/>
      <c r="H322" s="286"/>
      <c r="I322" s="286"/>
      <c r="J322" s="279"/>
      <c r="K322" s="287"/>
      <c r="L322" s="281"/>
      <c r="M322" s="281"/>
      <c r="N322" s="281"/>
      <c r="O322" s="281"/>
      <c r="P322" s="281"/>
      <c r="Q322" s="281"/>
      <c r="R322" s="281"/>
      <c r="S322" s="281"/>
      <c r="T322" s="281"/>
      <c r="U322" s="281"/>
      <c r="V322" s="281"/>
      <c r="W322" s="281"/>
      <c r="X322" s="281"/>
      <c r="Y322" s="281"/>
      <c r="Z322" s="281"/>
      <c r="AA322" s="281"/>
      <c r="AB322" s="281"/>
      <c r="AC322" s="281"/>
      <c r="AD322" s="281"/>
      <c r="AE322" s="281"/>
      <c r="AF322" s="281"/>
      <c r="AG322" s="281"/>
      <c r="AH322" s="281"/>
      <c r="AI322" s="281"/>
      <c r="AJ322" s="283"/>
      <c r="AK322" s="283"/>
    </row>
    <row r="323" s="232" customFormat="1" spans="1:37">
      <c r="A323" s="284"/>
      <c r="B323" s="285"/>
      <c r="C323" s="279"/>
      <c r="D323" s="279"/>
      <c r="E323" s="268"/>
      <c r="F323" s="268"/>
      <c r="G323" s="268"/>
      <c r="H323" s="286"/>
      <c r="I323" s="286"/>
      <c r="J323" s="279"/>
      <c r="K323" s="287"/>
      <c r="L323" s="281"/>
      <c r="M323" s="281"/>
      <c r="N323" s="281"/>
      <c r="O323" s="281"/>
      <c r="P323" s="281"/>
      <c r="Q323" s="281"/>
      <c r="R323" s="281"/>
      <c r="S323" s="281"/>
      <c r="T323" s="281"/>
      <c r="U323" s="281"/>
      <c r="V323" s="281"/>
      <c r="W323" s="281"/>
      <c r="X323" s="281"/>
      <c r="Y323" s="281"/>
      <c r="Z323" s="281"/>
      <c r="AA323" s="281"/>
      <c r="AB323" s="281"/>
      <c r="AC323" s="281"/>
      <c r="AD323" s="281"/>
      <c r="AE323" s="281"/>
      <c r="AF323" s="281"/>
      <c r="AG323" s="281"/>
      <c r="AH323" s="281"/>
      <c r="AI323" s="281"/>
      <c r="AJ323" s="283"/>
      <c r="AK323" s="283"/>
    </row>
    <row r="324" s="232" customFormat="1" spans="1:37">
      <c r="A324" s="284"/>
      <c r="B324" s="285"/>
      <c r="C324" s="279"/>
      <c r="D324" s="279"/>
      <c r="E324" s="268"/>
      <c r="F324" s="268"/>
      <c r="G324" s="268"/>
      <c r="H324" s="286"/>
      <c r="I324" s="286"/>
      <c r="J324" s="279"/>
      <c r="K324" s="287"/>
      <c r="L324" s="281"/>
      <c r="M324" s="281"/>
      <c r="N324" s="281"/>
      <c r="O324" s="281"/>
      <c r="P324" s="281"/>
      <c r="Q324" s="281"/>
      <c r="R324" s="281"/>
      <c r="S324" s="281"/>
      <c r="T324" s="281"/>
      <c r="U324" s="281"/>
      <c r="V324" s="281"/>
      <c r="W324" s="281"/>
      <c r="X324" s="281"/>
      <c r="Y324" s="281"/>
      <c r="Z324" s="281"/>
      <c r="AA324" s="281"/>
      <c r="AB324" s="281"/>
      <c r="AC324" s="281"/>
      <c r="AD324" s="281"/>
      <c r="AE324" s="281"/>
      <c r="AF324" s="281"/>
      <c r="AG324" s="281"/>
      <c r="AH324" s="281"/>
      <c r="AI324" s="281"/>
      <c r="AJ324" s="283"/>
      <c r="AK324" s="283"/>
    </row>
    <row r="325" s="232" customFormat="1" spans="1:37">
      <c r="A325" s="284"/>
      <c r="B325" s="285"/>
      <c r="C325" s="279"/>
      <c r="D325" s="279"/>
      <c r="E325" s="268"/>
      <c r="F325" s="268"/>
      <c r="G325" s="268"/>
      <c r="H325" s="286"/>
      <c r="I325" s="286"/>
      <c r="J325" s="279"/>
      <c r="K325" s="287"/>
      <c r="L325" s="281"/>
      <c r="M325" s="281"/>
      <c r="N325" s="281"/>
      <c r="O325" s="281"/>
      <c r="P325" s="281"/>
      <c r="Q325" s="281"/>
      <c r="R325" s="281"/>
      <c r="S325" s="281"/>
      <c r="T325" s="281"/>
      <c r="U325" s="281"/>
      <c r="V325" s="281"/>
      <c r="W325" s="281"/>
      <c r="X325" s="281"/>
      <c r="Y325" s="281"/>
      <c r="Z325" s="281"/>
      <c r="AA325" s="281"/>
      <c r="AB325" s="281"/>
      <c r="AC325" s="281"/>
      <c r="AD325" s="281"/>
      <c r="AE325" s="281"/>
      <c r="AF325" s="281"/>
      <c r="AG325" s="281"/>
      <c r="AH325" s="281"/>
      <c r="AI325" s="281"/>
      <c r="AJ325" s="283"/>
      <c r="AK325" s="283"/>
    </row>
    <row r="326" s="232" customFormat="1" spans="1:37">
      <c r="A326" s="284"/>
      <c r="B326" s="285"/>
      <c r="C326" s="279"/>
      <c r="D326" s="279"/>
      <c r="E326" s="268"/>
      <c r="F326" s="268"/>
      <c r="G326" s="268"/>
      <c r="H326" s="286"/>
      <c r="I326" s="286"/>
      <c r="J326" s="279"/>
      <c r="K326" s="287"/>
      <c r="L326" s="281"/>
      <c r="M326" s="281"/>
      <c r="N326" s="281"/>
      <c r="O326" s="281"/>
      <c r="P326" s="281"/>
      <c r="Q326" s="281"/>
      <c r="R326" s="281"/>
      <c r="S326" s="281"/>
      <c r="T326" s="281"/>
      <c r="U326" s="281"/>
      <c r="V326" s="281"/>
      <c r="W326" s="281"/>
      <c r="X326" s="281"/>
      <c r="Y326" s="281"/>
      <c r="Z326" s="281"/>
      <c r="AA326" s="281"/>
      <c r="AB326" s="281"/>
      <c r="AC326" s="281"/>
      <c r="AD326" s="281"/>
      <c r="AE326" s="281"/>
      <c r="AF326" s="281"/>
      <c r="AG326" s="281"/>
      <c r="AH326" s="281"/>
      <c r="AI326" s="281"/>
      <c r="AJ326" s="283"/>
      <c r="AK326" s="283"/>
    </row>
    <row r="327" s="232" customFormat="1" spans="1:37">
      <c r="A327" s="284"/>
      <c r="B327" s="285"/>
      <c r="C327" s="279"/>
      <c r="D327" s="279"/>
      <c r="E327" s="268"/>
      <c r="F327" s="268"/>
      <c r="G327" s="268"/>
      <c r="H327" s="286"/>
      <c r="I327" s="286"/>
      <c r="J327" s="279"/>
      <c r="K327" s="287"/>
      <c r="L327" s="281"/>
      <c r="M327" s="281"/>
      <c r="N327" s="281"/>
      <c r="O327" s="281"/>
      <c r="P327" s="281"/>
      <c r="Q327" s="281"/>
      <c r="R327" s="281"/>
      <c r="S327" s="281"/>
      <c r="T327" s="281"/>
      <c r="U327" s="281"/>
      <c r="V327" s="281"/>
      <c r="W327" s="281"/>
      <c r="X327" s="281"/>
      <c r="Y327" s="281"/>
      <c r="Z327" s="281"/>
      <c r="AA327" s="281"/>
      <c r="AB327" s="281"/>
      <c r="AC327" s="281"/>
      <c r="AD327" s="281"/>
      <c r="AE327" s="281"/>
      <c r="AF327" s="281"/>
      <c r="AG327" s="281"/>
      <c r="AH327" s="281"/>
      <c r="AI327" s="281"/>
      <c r="AJ327" s="283"/>
      <c r="AK327" s="283"/>
    </row>
    <row r="328" s="232" customFormat="1" spans="1:37">
      <c r="A328" s="284"/>
      <c r="B328" s="285"/>
      <c r="C328" s="279"/>
      <c r="D328" s="279"/>
      <c r="E328" s="268"/>
      <c r="F328" s="268"/>
      <c r="G328" s="268"/>
      <c r="H328" s="286"/>
      <c r="I328" s="286"/>
      <c r="J328" s="279"/>
      <c r="K328" s="287"/>
      <c r="L328" s="281"/>
      <c r="M328" s="281"/>
      <c r="N328" s="281"/>
      <c r="O328" s="281"/>
      <c r="P328" s="281"/>
      <c r="Q328" s="281"/>
      <c r="R328" s="281"/>
      <c r="S328" s="281"/>
      <c r="T328" s="281"/>
      <c r="U328" s="281"/>
      <c r="V328" s="281"/>
      <c r="W328" s="281"/>
      <c r="X328" s="281"/>
      <c r="Y328" s="281"/>
      <c r="Z328" s="281"/>
      <c r="AA328" s="281"/>
      <c r="AB328" s="281"/>
      <c r="AC328" s="281"/>
      <c r="AD328" s="281"/>
      <c r="AE328" s="281"/>
      <c r="AF328" s="281"/>
      <c r="AG328" s="281"/>
      <c r="AH328" s="281"/>
      <c r="AI328" s="281"/>
      <c r="AJ328" s="283"/>
      <c r="AK328" s="283"/>
    </row>
    <row r="329" s="232" customFormat="1" spans="1:37">
      <c r="A329" s="284"/>
      <c r="B329" s="285"/>
      <c r="C329" s="279"/>
      <c r="D329" s="279"/>
      <c r="E329" s="268"/>
      <c r="F329" s="268"/>
      <c r="G329" s="268"/>
      <c r="H329" s="286"/>
      <c r="I329" s="286"/>
      <c r="J329" s="279"/>
      <c r="K329" s="287"/>
      <c r="L329" s="281"/>
      <c r="M329" s="281"/>
      <c r="N329" s="281"/>
      <c r="O329" s="281"/>
      <c r="P329" s="281"/>
      <c r="Q329" s="281"/>
      <c r="R329" s="281"/>
      <c r="S329" s="281"/>
      <c r="T329" s="281"/>
      <c r="U329" s="281"/>
      <c r="V329" s="281"/>
      <c r="W329" s="281"/>
      <c r="X329" s="281"/>
      <c r="Y329" s="281"/>
      <c r="Z329" s="281"/>
      <c r="AA329" s="281"/>
      <c r="AB329" s="281"/>
      <c r="AC329" s="281"/>
      <c r="AD329" s="281"/>
      <c r="AE329" s="281"/>
      <c r="AF329" s="281"/>
      <c r="AG329" s="281"/>
      <c r="AH329" s="281"/>
      <c r="AI329" s="281"/>
      <c r="AJ329" s="283"/>
      <c r="AK329" s="283"/>
    </row>
    <row r="330" s="232" customFormat="1" spans="1:37">
      <c r="A330" s="284"/>
      <c r="B330" s="285"/>
      <c r="C330" s="279"/>
      <c r="D330" s="279"/>
      <c r="E330" s="268"/>
      <c r="F330" s="268"/>
      <c r="G330" s="268"/>
      <c r="H330" s="286"/>
      <c r="I330" s="286"/>
      <c r="J330" s="279"/>
      <c r="K330" s="287"/>
      <c r="L330" s="281"/>
      <c r="M330" s="281"/>
      <c r="N330" s="281"/>
      <c r="O330" s="281"/>
      <c r="P330" s="281"/>
      <c r="Q330" s="281"/>
      <c r="R330" s="281"/>
      <c r="S330" s="281"/>
      <c r="T330" s="281"/>
      <c r="U330" s="281"/>
      <c r="V330" s="281"/>
      <c r="W330" s="281"/>
      <c r="X330" s="281"/>
      <c r="Y330" s="281"/>
      <c r="Z330" s="281"/>
      <c r="AA330" s="281"/>
      <c r="AB330" s="281"/>
      <c r="AC330" s="281"/>
      <c r="AD330" s="281"/>
      <c r="AE330" s="281"/>
      <c r="AF330" s="281"/>
      <c r="AG330" s="281"/>
      <c r="AH330" s="281"/>
      <c r="AI330" s="281"/>
      <c r="AJ330" s="283"/>
      <c r="AK330" s="283"/>
    </row>
    <row r="331" s="232" customFormat="1" spans="1:37">
      <c r="A331" s="284"/>
      <c r="B331" s="285"/>
      <c r="C331" s="279"/>
      <c r="D331" s="279"/>
      <c r="E331" s="268"/>
      <c r="F331" s="268"/>
      <c r="G331" s="268"/>
      <c r="H331" s="286"/>
      <c r="I331" s="286"/>
      <c r="J331" s="279"/>
      <c r="K331" s="287"/>
      <c r="L331" s="281"/>
      <c r="M331" s="281"/>
      <c r="N331" s="281"/>
      <c r="O331" s="281"/>
      <c r="P331" s="281"/>
      <c r="Q331" s="281"/>
      <c r="R331" s="281"/>
      <c r="S331" s="281"/>
      <c r="T331" s="281"/>
      <c r="U331" s="281"/>
      <c r="V331" s="281"/>
      <c r="W331" s="281"/>
      <c r="X331" s="281"/>
      <c r="Y331" s="281"/>
      <c r="Z331" s="281"/>
      <c r="AA331" s="281"/>
      <c r="AB331" s="281"/>
      <c r="AC331" s="281"/>
      <c r="AD331" s="281"/>
      <c r="AE331" s="281"/>
      <c r="AF331" s="281"/>
      <c r="AG331" s="281"/>
      <c r="AH331" s="281"/>
      <c r="AI331" s="281"/>
      <c r="AJ331" s="283"/>
      <c r="AK331" s="283"/>
    </row>
    <row r="332" s="232" customFormat="1" spans="1:37">
      <c r="A332" s="284"/>
      <c r="B332" s="285"/>
      <c r="C332" s="279"/>
      <c r="D332" s="279"/>
      <c r="E332" s="268"/>
      <c r="F332" s="268"/>
      <c r="G332" s="268"/>
      <c r="H332" s="286"/>
      <c r="I332" s="286"/>
      <c r="J332" s="279"/>
      <c r="K332" s="287"/>
      <c r="L332" s="281"/>
      <c r="M332" s="281"/>
      <c r="N332" s="281"/>
      <c r="O332" s="281"/>
      <c r="P332" s="281"/>
      <c r="Q332" s="281"/>
      <c r="R332" s="281"/>
      <c r="S332" s="281"/>
      <c r="T332" s="281"/>
      <c r="U332" s="281"/>
      <c r="V332" s="281"/>
      <c r="W332" s="281"/>
      <c r="X332" s="281"/>
      <c r="Y332" s="281"/>
      <c r="Z332" s="281"/>
      <c r="AA332" s="281"/>
      <c r="AB332" s="281"/>
      <c r="AC332" s="281"/>
      <c r="AD332" s="281"/>
      <c r="AE332" s="281"/>
      <c r="AF332" s="281"/>
      <c r="AG332" s="281"/>
      <c r="AH332" s="281"/>
      <c r="AI332" s="281"/>
      <c r="AJ332" s="283"/>
      <c r="AK332" s="283"/>
    </row>
    <row r="333" s="232" customFormat="1" spans="1:37">
      <c r="A333" s="284"/>
      <c r="B333" s="285"/>
      <c r="C333" s="279"/>
      <c r="D333" s="279"/>
      <c r="E333" s="268"/>
      <c r="F333" s="268"/>
      <c r="G333" s="268"/>
      <c r="H333" s="286"/>
      <c r="I333" s="286"/>
      <c r="J333" s="279"/>
      <c r="K333" s="287"/>
      <c r="L333" s="281"/>
      <c r="M333" s="281"/>
      <c r="N333" s="281"/>
      <c r="O333" s="281"/>
      <c r="P333" s="281"/>
      <c r="Q333" s="281"/>
      <c r="R333" s="281"/>
      <c r="S333" s="281"/>
      <c r="T333" s="281"/>
      <c r="U333" s="281"/>
      <c r="V333" s="281"/>
      <c r="W333" s="281"/>
      <c r="X333" s="281"/>
      <c r="Y333" s="281"/>
      <c r="Z333" s="281"/>
      <c r="AA333" s="281"/>
      <c r="AB333" s="281"/>
      <c r="AC333" s="281"/>
      <c r="AD333" s="281"/>
      <c r="AE333" s="281"/>
      <c r="AF333" s="281"/>
      <c r="AG333" s="281"/>
      <c r="AH333" s="281"/>
      <c r="AI333" s="281"/>
      <c r="AJ333" s="283"/>
      <c r="AK333" s="283"/>
    </row>
    <row r="334" s="232" customFormat="1" spans="1:37">
      <c r="A334" s="284"/>
      <c r="B334" s="285"/>
      <c r="C334" s="279"/>
      <c r="D334" s="279"/>
      <c r="E334" s="268"/>
      <c r="F334" s="268"/>
      <c r="G334" s="268"/>
      <c r="H334" s="286"/>
      <c r="I334" s="286"/>
      <c r="J334" s="279"/>
      <c r="K334" s="287"/>
      <c r="L334" s="281"/>
      <c r="M334" s="281"/>
      <c r="N334" s="281"/>
      <c r="O334" s="281"/>
      <c r="P334" s="281"/>
      <c r="Q334" s="281"/>
      <c r="R334" s="281"/>
      <c r="S334" s="281"/>
      <c r="T334" s="281"/>
      <c r="U334" s="281"/>
      <c r="V334" s="281"/>
      <c r="W334" s="281"/>
      <c r="X334" s="281"/>
      <c r="Y334" s="281"/>
      <c r="Z334" s="281"/>
      <c r="AA334" s="281"/>
      <c r="AB334" s="281"/>
      <c r="AC334" s="281"/>
      <c r="AD334" s="281"/>
      <c r="AE334" s="281"/>
      <c r="AF334" s="281"/>
      <c r="AG334" s="281"/>
      <c r="AH334" s="281"/>
      <c r="AI334" s="281"/>
      <c r="AJ334" s="283"/>
      <c r="AK334" s="283"/>
    </row>
    <row r="335" s="232" customFormat="1" spans="1:37">
      <c r="A335" s="284"/>
      <c r="B335" s="285"/>
      <c r="C335" s="279"/>
      <c r="D335" s="279"/>
      <c r="E335" s="268"/>
      <c r="F335" s="268"/>
      <c r="G335" s="268"/>
      <c r="H335" s="286"/>
      <c r="I335" s="286"/>
      <c r="J335" s="279"/>
      <c r="K335" s="287"/>
      <c r="L335" s="281"/>
      <c r="M335" s="281"/>
      <c r="N335" s="281"/>
      <c r="O335" s="281"/>
      <c r="P335" s="281"/>
      <c r="Q335" s="281"/>
      <c r="R335" s="281"/>
      <c r="S335" s="281"/>
      <c r="T335" s="281"/>
      <c r="U335" s="281"/>
      <c r="V335" s="281"/>
      <c r="W335" s="281"/>
      <c r="X335" s="281"/>
      <c r="Y335" s="281"/>
      <c r="Z335" s="281"/>
      <c r="AA335" s="281"/>
      <c r="AB335" s="281"/>
      <c r="AC335" s="281"/>
      <c r="AD335" s="281"/>
      <c r="AE335" s="281"/>
      <c r="AF335" s="281"/>
      <c r="AG335" s="281"/>
      <c r="AH335" s="281"/>
      <c r="AI335" s="281"/>
      <c r="AJ335" s="283"/>
      <c r="AK335" s="283"/>
    </row>
    <row r="336" s="232" customFormat="1" spans="1:37">
      <c r="A336" s="284"/>
      <c r="B336" s="285"/>
      <c r="C336" s="279"/>
      <c r="D336" s="279"/>
      <c r="E336" s="268"/>
      <c r="F336" s="268"/>
      <c r="G336" s="268"/>
      <c r="H336" s="286"/>
      <c r="I336" s="286"/>
      <c r="J336" s="279"/>
      <c r="K336" s="287"/>
      <c r="L336" s="281"/>
      <c r="M336" s="281"/>
      <c r="N336" s="281"/>
      <c r="O336" s="281"/>
      <c r="P336" s="281"/>
      <c r="Q336" s="281"/>
      <c r="R336" s="281"/>
      <c r="S336" s="281"/>
      <c r="T336" s="281"/>
      <c r="U336" s="281"/>
      <c r="V336" s="281"/>
      <c r="W336" s="281"/>
      <c r="X336" s="281"/>
      <c r="Y336" s="281"/>
      <c r="Z336" s="281"/>
      <c r="AA336" s="281"/>
      <c r="AB336" s="281"/>
      <c r="AC336" s="281"/>
      <c r="AD336" s="281"/>
      <c r="AE336" s="281"/>
      <c r="AF336" s="281"/>
      <c r="AG336" s="281"/>
      <c r="AH336" s="281"/>
      <c r="AI336" s="281"/>
      <c r="AJ336" s="283"/>
      <c r="AK336" s="283"/>
    </row>
    <row r="337" s="232" customFormat="1" spans="1:37">
      <c r="A337" s="284"/>
      <c r="B337" s="285"/>
      <c r="C337" s="279"/>
      <c r="D337" s="279"/>
      <c r="E337" s="268"/>
      <c r="F337" s="268"/>
      <c r="G337" s="268"/>
      <c r="H337" s="286"/>
      <c r="I337" s="286"/>
      <c r="J337" s="279"/>
      <c r="K337" s="287"/>
      <c r="L337" s="281"/>
      <c r="M337" s="281"/>
      <c r="N337" s="281"/>
      <c r="O337" s="281"/>
      <c r="P337" s="281"/>
      <c r="Q337" s="281"/>
      <c r="R337" s="281"/>
      <c r="S337" s="281"/>
      <c r="T337" s="281"/>
      <c r="U337" s="281"/>
      <c r="V337" s="281"/>
      <c r="W337" s="281"/>
      <c r="X337" s="281"/>
      <c r="Y337" s="281"/>
      <c r="Z337" s="281"/>
      <c r="AA337" s="281"/>
      <c r="AB337" s="281"/>
      <c r="AC337" s="281"/>
      <c r="AD337" s="281"/>
      <c r="AE337" s="281"/>
      <c r="AF337" s="281"/>
      <c r="AG337" s="281"/>
      <c r="AH337" s="281"/>
      <c r="AI337" s="281"/>
      <c r="AJ337" s="283"/>
      <c r="AK337" s="283"/>
    </row>
    <row r="338" s="232" customFormat="1" spans="1:37">
      <c r="A338" s="284"/>
      <c r="B338" s="285"/>
      <c r="C338" s="279"/>
      <c r="D338" s="279"/>
      <c r="E338" s="268"/>
      <c r="F338" s="268"/>
      <c r="G338" s="268"/>
      <c r="H338" s="286"/>
      <c r="I338" s="286"/>
      <c r="J338" s="279"/>
      <c r="K338" s="287"/>
      <c r="L338" s="281"/>
      <c r="M338" s="281"/>
      <c r="N338" s="281"/>
      <c r="O338" s="281"/>
      <c r="P338" s="281"/>
      <c r="Q338" s="281"/>
      <c r="R338" s="281"/>
      <c r="S338" s="281"/>
      <c r="T338" s="281"/>
      <c r="U338" s="281"/>
      <c r="V338" s="281"/>
      <c r="W338" s="281"/>
      <c r="X338" s="281"/>
      <c r="Y338" s="281"/>
      <c r="Z338" s="281"/>
      <c r="AA338" s="281"/>
      <c r="AB338" s="281"/>
      <c r="AC338" s="281"/>
      <c r="AD338" s="281"/>
      <c r="AE338" s="281"/>
      <c r="AF338" s="281"/>
      <c r="AG338" s="281"/>
      <c r="AH338" s="281"/>
      <c r="AI338" s="281"/>
      <c r="AJ338" s="283"/>
      <c r="AK338" s="283"/>
    </row>
    <row r="339" s="232" customFormat="1" spans="1:37">
      <c r="A339" s="284"/>
      <c r="B339" s="285"/>
      <c r="C339" s="279"/>
      <c r="D339" s="279"/>
      <c r="E339" s="268"/>
      <c r="F339" s="268"/>
      <c r="G339" s="268"/>
      <c r="H339" s="286"/>
      <c r="I339" s="286"/>
      <c r="J339" s="279"/>
      <c r="K339" s="287"/>
      <c r="L339" s="281"/>
      <c r="M339" s="281"/>
      <c r="N339" s="281"/>
      <c r="O339" s="281"/>
      <c r="P339" s="281"/>
      <c r="Q339" s="281"/>
      <c r="R339" s="281"/>
      <c r="S339" s="281"/>
      <c r="T339" s="281"/>
      <c r="U339" s="281"/>
      <c r="V339" s="281"/>
      <c r="W339" s="281"/>
      <c r="X339" s="281"/>
      <c r="Y339" s="281"/>
      <c r="Z339" s="281"/>
      <c r="AA339" s="281"/>
      <c r="AB339" s="281"/>
      <c r="AC339" s="281"/>
      <c r="AD339" s="281"/>
      <c r="AE339" s="281"/>
      <c r="AF339" s="281"/>
      <c r="AG339" s="281"/>
      <c r="AH339" s="281"/>
      <c r="AI339" s="281"/>
      <c r="AJ339" s="283"/>
      <c r="AK339" s="283"/>
    </row>
    <row r="340" s="232" customFormat="1" spans="1:37">
      <c r="A340" s="284"/>
      <c r="B340" s="285"/>
      <c r="C340" s="279"/>
      <c r="D340" s="279"/>
      <c r="E340" s="268"/>
      <c r="F340" s="268"/>
      <c r="G340" s="268"/>
      <c r="H340" s="286"/>
      <c r="I340" s="286"/>
      <c r="J340" s="279"/>
      <c r="K340" s="287"/>
      <c r="L340" s="281"/>
      <c r="M340" s="281"/>
      <c r="N340" s="281"/>
      <c r="O340" s="281"/>
      <c r="P340" s="281"/>
      <c r="Q340" s="281"/>
      <c r="R340" s="281"/>
      <c r="S340" s="281"/>
      <c r="T340" s="281"/>
      <c r="U340" s="281"/>
      <c r="V340" s="281"/>
      <c r="W340" s="281"/>
      <c r="X340" s="281"/>
      <c r="Y340" s="281"/>
      <c r="Z340" s="281"/>
      <c r="AA340" s="281"/>
      <c r="AB340" s="281"/>
      <c r="AC340" s="281"/>
      <c r="AD340" s="281"/>
      <c r="AE340" s="281"/>
      <c r="AF340" s="281"/>
      <c r="AG340" s="281"/>
      <c r="AH340" s="281"/>
      <c r="AI340" s="281"/>
      <c r="AJ340" s="283"/>
      <c r="AK340" s="283"/>
    </row>
    <row r="341" s="232" customFormat="1" spans="1:37">
      <c r="A341" s="284"/>
      <c r="B341" s="285"/>
      <c r="C341" s="279"/>
      <c r="D341" s="279"/>
      <c r="E341" s="268"/>
      <c r="F341" s="268"/>
      <c r="G341" s="268"/>
      <c r="H341" s="286"/>
      <c r="I341" s="286"/>
      <c r="J341" s="279"/>
      <c r="K341" s="287"/>
      <c r="L341" s="281"/>
      <c r="M341" s="281"/>
      <c r="N341" s="281"/>
      <c r="O341" s="281"/>
      <c r="P341" s="281"/>
      <c r="Q341" s="281"/>
      <c r="R341" s="281"/>
      <c r="S341" s="281"/>
      <c r="T341" s="281"/>
      <c r="U341" s="281"/>
      <c r="V341" s="281"/>
      <c r="W341" s="281"/>
      <c r="X341" s="281"/>
      <c r="Y341" s="281"/>
      <c r="Z341" s="281"/>
      <c r="AA341" s="281"/>
      <c r="AB341" s="281"/>
      <c r="AC341" s="281"/>
      <c r="AD341" s="281"/>
      <c r="AE341" s="281"/>
      <c r="AF341" s="281"/>
      <c r="AG341" s="281"/>
      <c r="AH341" s="281"/>
      <c r="AI341" s="281"/>
      <c r="AJ341" s="283"/>
      <c r="AK341" s="283"/>
    </row>
    <row r="342" s="232" customFormat="1" spans="1:37">
      <c r="A342" s="284"/>
      <c r="B342" s="285"/>
      <c r="C342" s="279"/>
      <c r="D342" s="279"/>
      <c r="E342" s="268"/>
      <c r="F342" s="268"/>
      <c r="G342" s="268"/>
      <c r="H342" s="286"/>
      <c r="I342" s="286"/>
      <c r="J342" s="279"/>
      <c r="K342" s="287"/>
      <c r="L342" s="281"/>
      <c r="M342" s="281"/>
      <c r="N342" s="281"/>
      <c r="O342" s="281"/>
      <c r="P342" s="281"/>
      <c r="Q342" s="281"/>
      <c r="R342" s="281"/>
      <c r="S342" s="281"/>
      <c r="T342" s="281"/>
      <c r="U342" s="281"/>
      <c r="V342" s="281"/>
      <c r="W342" s="281"/>
      <c r="X342" s="281"/>
      <c r="Y342" s="281"/>
      <c r="Z342" s="281"/>
      <c r="AA342" s="281"/>
      <c r="AB342" s="281"/>
      <c r="AC342" s="281"/>
      <c r="AD342" s="281"/>
      <c r="AE342" s="281"/>
      <c r="AF342" s="281"/>
      <c r="AG342" s="281"/>
      <c r="AH342" s="281"/>
      <c r="AI342" s="281"/>
      <c r="AJ342" s="283"/>
      <c r="AK342" s="283"/>
    </row>
    <row r="343" s="232" customFormat="1" spans="1:37">
      <c r="A343" s="284"/>
      <c r="B343" s="285"/>
      <c r="C343" s="279"/>
      <c r="D343" s="279"/>
      <c r="E343" s="268"/>
      <c r="F343" s="268"/>
      <c r="G343" s="268"/>
      <c r="H343" s="286"/>
      <c r="I343" s="286"/>
      <c r="J343" s="279"/>
      <c r="K343" s="287"/>
      <c r="L343" s="281"/>
      <c r="M343" s="281"/>
      <c r="N343" s="281"/>
      <c r="O343" s="281"/>
      <c r="P343" s="281"/>
      <c r="Q343" s="281"/>
      <c r="R343" s="281"/>
      <c r="S343" s="281"/>
      <c r="T343" s="281"/>
      <c r="U343" s="281"/>
      <c r="V343" s="281"/>
      <c r="W343" s="281"/>
      <c r="X343" s="281"/>
      <c r="Y343" s="281"/>
      <c r="Z343" s="281"/>
      <c r="AA343" s="281"/>
      <c r="AB343" s="281"/>
      <c r="AC343" s="281"/>
      <c r="AD343" s="281"/>
      <c r="AE343" s="281"/>
      <c r="AF343" s="281"/>
      <c r="AG343" s="281"/>
      <c r="AH343" s="281"/>
      <c r="AI343" s="281"/>
      <c r="AJ343" s="283"/>
      <c r="AK343" s="283"/>
    </row>
    <row r="344" s="232" customFormat="1" spans="1:37">
      <c r="A344" s="284"/>
      <c r="B344" s="285"/>
      <c r="C344" s="279"/>
      <c r="D344" s="279"/>
      <c r="E344" s="268"/>
      <c r="F344" s="268"/>
      <c r="G344" s="268"/>
      <c r="H344" s="286"/>
      <c r="I344" s="286"/>
      <c r="J344" s="279"/>
      <c r="K344" s="287"/>
      <c r="L344" s="281"/>
      <c r="M344" s="281"/>
      <c r="N344" s="281"/>
      <c r="O344" s="281"/>
      <c r="P344" s="281"/>
      <c r="Q344" s="281"/>
      <c r="R344" s="281"/>
      <c r="S344" s="281"/>
      <c r="T344" s="281"/>
      <c r="U344" s="281"/>
      <c r="V344" s="281"/>
      <c r="W344" s="281"/>
      <c r="X344" s="281"/>
      <c r="Y344" s="281"/>
      <c r="Z344" s="281"/>
      <c r="AA344" s="281"/>
      <c r="AB344" s="281"/>
      <c r="AC344" s="281"/>
      <c r="AD344" s="281"/>
      <c r="AE344" s="281"/>
      <c r="AF344" s="281"/>
      <c r="AG344" s="281"/>
      <c r="AH344" s="281"/>
      <c r="AI344" s="281"/>
      <c r="AJ344" s="283"/>
      <c r="AK344" s="283"/>
    </row>
    <row r="345" s="232" customFormat="1" spans="1:37">
      <c r="A345" s="284"/>
      <c r="B345" s="285"/>
      <c r="C345" s="279"/>
      <c r="D345" s="279"/>
      <c r="E345" s="268"/>
      <c r="F345" s="268"/>
      <c r="G345" s="268"/>
      <c r="H345" s="286"/>
      <c r="I345" s="286"/>
      <c r="J345" s="279"/>
      <c r="K345" s="287"/>
      <c r="L345" s="281"/>
      <c r="M345" s="281"/>
      <c r="N345" s="281"/>
      <c r="O345" s="281"/>
      <c r="P345" s="281"/>
      <c r="Q345" s="281"/>
      <c r="R345" s="281"/>
      <c r="S345" s="281"/>
      <c r="T345" s="281"/>
      <c r="U345" s="281"/>
      <c r="V345" s="281"/>
      <c r="W345" s="281"/>
      <c r="X345" s="281"/>
      <c r="Y345" s="281"/>
      <c r="Z345" s="281"/>
      <c r="AA345" s="281"/>
      <c r="AB345" s="281"/>
      <c r="AC345" s="281"/>
      <c r="AD345" s="281"/>
      <c r="AE345" s="281"/>
      <c r="AF345" s="281"/>
      <c r="AG345" s="281"/>
      <c r="AH345" s="281"/>
      <c r="AI345" s="281"/>
      <c r="AJ345" s="283"/>
      <c r="AK345" s="283"/>
    </row>
    <row r="346" s="232" customFormat="1" spans="1:37">
      <c r="A346" s="284"/>
      <c r="B346" s="285"/>
      <c r="C346" s="279"/>
      <c r="D346" s="279"/>
      <c r="E346" s="268"/>
      <c r="F346" s="268"/>
      <c r="G346" s="268"/>
      <c r="H346" s="286"/>
      <c r="I346" s="286"/>
      <c r="J346" s="279"/>
      <c r="K346" s="287"/>
      <c r="L346" s="281"/>
      <c r="M346" s="281"/>
      <c r="N346" s="281"/>
      <c r="O346" s="281"/>
      <c r="P346" s="281"/>
      <c r="Q346" s="281"/>
      <c r="R346" s="281"/>
      <c r="S346" s="281"/>
      <c r="T346" s="281"/>
      <c r="U346" s="281"/>
      <c r="V346" s="281"/>
      <c r="W346" s="281"/>
      <c r="X346" s="281"/>
      <c r="Y346" s="281"/>
      <c r="Z346" s="281"/>
      <c r="AA346" s="281"/>
      <c r="AB346" s="281"/>
      <c r="AC346" s="281"/>
      <c r="AD346" s="281"/>
      <c r="AE346" s="281"/>
      <c r="AF346" s="281"/>
      <c r="AG346" s="281"/>
      <c r="AH346" s="281"/>
      <c r="AI346" s="281"/>
      <c r="AJ346" s="283"/>
      <c r="AK346" s="283"/>
    </row>
    <row r="347" s="232" customFormat="1" spans="1:37">
      <c r="A347" s="284"/>
      <c r="B347" s="285"/>
      <c r="C347" s="279"/>
      <c r="D347" s="279"/>
      <c r="E347" s="268"/>
      <c r="F347" s="268"/>
      <c r="G347" s="268"/>
      <c r="H347" s="286"/>
      <c r="I347" s="286"/>
      <c r="J347" s="279"/>
      <c r="K347" s="287"/>
      <c r="L347" s="281"/>
      <c r="M347" s="281"/>
      <c r="N347" s="281"/>
      <c r="O347" s="281"/>
      <c r="P347" s="281"/>
      <c r="Q347" s="281"/>
      <c r="R347" s="281"/>
      <c r="S347" s="281"/>
      <c r="T347" s="281"/>
      <c r="U347" s="281"/>
      <c r="V347" s="281"/>
      <c r="W347" s="281"/>
      <c r="X347" s="281"/>
      <c r="Y347" s="281"/>
      <c r="Z347" s="281"/>
      <c r="AA347" s="281"/>
      <c r="AB347" s="281"/>
      <c r="AC347" s="281"/>
      <c r="AD347" s="281"/>
      <c r="AE347" s="281"/>
      <c r="AF347" s="281"/>
      <c r="AG347" s="281"/>
      <c r="AH347" s="281"/>
      <c r="AI347" s="281"/>
      <c r="AJ347" s="283"/>
      <c r="AK347" s="283"/>
    </row>
    <row r="348" s="232" customFormat="1" spans="1:37">
      <c r="A348" s="284"/>
      <c r="B348" s="285"/>
      <c r="C348" s="279"/>
      <c r="D348" s="279"/>
      <c r="E348" s="268"/>
      <c r="F348" s="268"/>
      <c r="G348" s="268"/>
      <c r="H348" s="286"/>
      <c r="I348" s="286"/>
      <c r="J348" s="279"/>
      <c r="K348" s="287"/>
      <c r="L348" s="281"/>
      <c r="M348" s="281"/>
      <c r="N348" s="281"/>
      <c r="O348" s="281"/>
      <c r="P348" s="281"/>
      <c r="Q348" s="281"/>
      <c r="R348" s="281"/>
      <c r="S348" s="281"/>
      <c r="T348" s="281"/>
      <c r="U348" s="281"/>
      <c r="V348" s="281"/>
      <c r="W348" s="281"/>
      <c r="X348" s="281"/>
      <c r="Y348" s="281"/>
      <c r="Z348" s="281"/>
      <c r="AA348" s="281"/>
      <c r="AB348" s="281"/>
      <c r="AC348" s="281"/>
      <c r="AD348" s="281"/>
      <c r="AE348" s="281"/>
      <c r="AF348" s="281"/>
      <c r="AG348" s="281"/>
      <c r="AH348" s="281"/>
      <c r="AI348" s="281"/>
      <c r="AJ348" s="283"/>
      <c r="AK348" s="283"/>
    </row>
    <row r="349" s="232" customFormat="1" spans="1:37">
      <c r="A349" s="284"/>
      <c r="B349" s="285"/>
      <c r="C349" s="279"/>
      <c r="D349" s="279"/>
      <c r="E349" s="268"/>
      <c r="F349" s="268"/>
      <c r="G349" s="268"/>
      <c r="H349" s="286"/>
      <c r="I349" s="286"/>
      <c r="J349" s="279"/>
      <c r="K349" s="287"/>
      <c r="L349" s="281"/>
      <c r="M349" s="281"/>
      <c r="N349" s="281"/>
      <c r="O349" s="281"/>
      <c r="P349" s="281"/>
      <c r="Q349" s="281"/>
      <c r="R349" s="281"/>
      <c r="S349" s="281"/>
      <c r="T349" s="281"/>
      <c r="U349" s="281"/>
      <c r="V349" s="281"/>
      <c r="W349" s="281"/>
      <c r="X349" s="281"/>
      <c r="Y349" s="281"/>
      <c r="Z349" s="281"/>
      <c r="AA349" s="281"/>
      <c r="AB349" s="281"/>
      <c r="AC349" s="281"/>
      <c r="AD349" s="281"/>
      <c r="AE349" s="281"/>
      <c r="AF349" s="281"/>
      <c r="AG349" s="281"/>
      <c r="AH349" s="281"/>
      <c r="AI349" s="281"/>
      <c r="AJ349" s="283"/>
      <c r="AK349" s="283"/>
    </row>
    <row r="350" s="232" customFormat="1" spans="1:37">
      <c r="A350" s="284"/>
      <c r="B350" s="285"/>
      <c r="C350" s="279"/>
      <c r="D350" s="279"/>
      <c r="E350" s="268"/>
      <c r="F350" s="268"/>
      <c r="G350" s="268"/>
      <c r="H350" s="286"/>
      <c r="I350" s="286"/>
      <c r="J350" s="279"/>
      <c r="K350" s="287"/>
      <c r="L350" s="281"/>
      <c r="M350" s="281"/>
      <c r="N350" s="281"/>
      <c r="O350" s="281"/>
      <c r="P350" s="281"/>
      <c r="Q350" s="281"/>
      <c r="R350" s="281"/>
      <c r="S350" s="281"/>
      <c r="T350" s="281"/>
      <c r="U350" s="281"/>
      <c r="V350" s="281"/>
      <c r="W350" s="281"/>
      <c r="X350" s="281"/>
      <c r="Y350" s="281"/>
      <c r="Z350" s="281"/>
      <c r="AA350" s="281"/>
      <c r="AB350" s="281"/>
      <c r="AC350" s="281"/>
      <c r="AD350" s="281"/>
      <c r="AE350" s="281"/>
      <c r="AF350" s="281"/>
      <c r="AG350" s="281"/>
      <c r="AH350" s="281"/>
      <c r="AI350" s="281"/>
      <c r="AJ350" s="283"/>
      <c r="AK350" s="283"/>
    </row>
    <row r="351" s="232" customFormat="1" spans="1:37">
      <c r="A351" s="284"/>
      <c r="B351" s="285"/>
      <c r="C351" s="279"/>
      <c r="D351" s="279"/>
      <c r="E351" s="268"/>
      <c r="F351" s="268"/>
      <c r="G351" s="268"/>
      <c r="H351" s="286"/>
      <c r="I351" s="286"/>
      <c r="J351" s="279"/>
      <c r="K351" s="287"/>
      <c r="L351" s="281"/>
      <c r="M351" s="281"/>
      <c r="N351" s="281"/>
      <c r="O351" s="281"/>
      <c r="P351" s="281"/>
      <c r="Q351" s="281"/>
      <c r="R351" s="281"/>
      <c r="S351" s="281"/>
      <c r="T351" s="281"/>
      <c r="U351" s="281"/>
      <c r="V351" s="281"/>
      <c r="W351" s="281"/>
      <c r="X351" s="281"/>
      <c r="Y351" s="281"/>
      <c r="Z351" s="281"/>
      <c r="AA351" s="281"/>
      <c r="AB351" s="281"/>
      <c r="AC351" s="281"/>
      <c r="AD351" s="281"/>
      <c r="AE351" s="281"/>
      <c r="AF351" s="281"/>
      <c r="AG351" s="281"/>
      <c r="AH351" s="281"/>
      <c r="AI351" s="281"/>
      <c r="AJ351" s="283"/>
      <c r="AK351" s="283"/>
    </row>
    <row r="352" s="232" customFormat="1" spans="1:37">
      <c r="A352" s="284"/>
      <c r="B352" s="285"/>
      <c r="C352" s="279"/>
      <c r="D352" s="279"/>
      <c r="E352" s="268"/>
      <c r="F352" s="268"/>
      <c r="G352" s="268"/>
      <c r="H352" s="286"/>
      <c r="I352" s="286"/>
      <c r="J352" s="279"/>
      <c r="K352" s="287"/>
      <c r="L352" s="281"/>
      <c r="M352" s="281"/>
      <c r="N352" s="281"/>
      <c r="O352" s="281"/>
      <c r="P352" s="281"/>
      <c r="Q352" s="281"/>
      <c r="R352" s="281"/>
      <c r="S352" s="281"/>
      <c r="T352" s="281"/>
      <c r="U352" s="281"/>
      <c r="V352" s="281"/>
      <c r="W352" s="281"/>
      <c r="X352" s="281"/>
      <c r="Y352" s="281"/>
      <c r="Z352" s="281"/>
      <c r="AA352" s="281"/>
      <c r="AB352" s="281"/>
      <c r="AC352" s="281"/>
      <c r="AD352" s="281"/>
      <c r="AE352" s="281"/>
      <c r="AF352" s="281"/>
      <c r="AG352" s="281"/>
      <c r="AH352" s="281"/>
      <c r="AI352" s="281"/>
      <c r="AJ352" s="283"/>
      <c r="AK352" s="283"/>
    </row>
    <row r="353" s="232" customFormat="1" spans="1:37">
      <c r="A353" s="284"/>
      <c r="B353" s="285"/>
      <c r="C353" s="279"/>
      <c r="D353" s="279"/>
      <c r="E353" s="268"/>
      <c r="F353" s="268"/>
      <c r="G353" s="268"/>
      <c r="H353" s="286"/>
      <c r="I353" s="286"/>
      <c r="J353" s="279"/>
      <c r="K353" s="287"/>
      <c r="L353" s="281"/>
      <c r="M353" s="281"/>
      <c r="N353" s="281"/>
      <c r="O353" s="281"/>
      <c r="P353" s="281"/>
      <c r="Q353" s="281"/>
      <c r="R353" s="281"/>
      <c r="S353" s="281"/>
      <c r="T353" s="281"/>
      <c r="U353" s="281"/>
      <c r="V353" s="281"/>
      <c r="W353" s="281"/>
      <c r="X353" s="281"/>
      <c r="Y353" s="281"/>
      <c r="Z353" s="281"/>
      <c r="AA353" s="281"/>
      <c r="AB353" s="281"/>
      <c r="AC353" s="281"/>
      <c r="AD353" s="281"/>
      <c r="AE353" s="281"/>
      <c r="AF353" s="281"/>
      <c r="AG353" s="281"/>
      <c r="AH353" s="281"/>
      <c r="AI353" s="281"/>
      <c r="AJ353" s="283"/>
      <c r="AK353" s="283"/>
    </row>
    <row r="354" s="232" customFormat="1" spans="1:37">
      <c r="A354" s="284"/>
      <c r="B354" s="285"/>
      <c r="C354" s="279"/>
      <c r="D354" s="279"/>
      <c r="E354" s="268"/>
      <c r="F354" s="268"/>
      <c r="G354" s="268"/>
      <c r="H354" s="286"/>
      <c r="I354" s="286"/>
      <c r="J354" s="279"/>
      <c r="K354" s="287"/>
      <c r="L354" s="281"/>
      <c r="M354" s="281"/>
      <c r="N354" s="281"/>
      <c r="O354" s="281"/>
      <c r="P354" s="281"/>
      <c r="Q354" s="281"/>
      <c r="R354" s="281"/>
      <c r="S354" s="281"/>
      <c r="T354" s="281"/>
      <c r="U354" s="281"/>
      <c r="V354" s="281"/>
      <c r="W354" s="281"/>
      <c r="X354" s="281"/>
      <c r="Y354" s="281"/>
      <c r="Z354" s="281"/>
      <c r="AA354" s="281"/>
      <c r="AB354" s="281"/>
      <c r="AC354" s="281"/>
      <c r="AD354" s="281"/>
      <c r="AE354" s="281"/>
      <c r="AF354" s="281"/>
      <c r="AG354" s="281"/>
      <c r="AH354" s="281"/>
      <c r="AI354" s="281"/>
      <c r="AJ354" s="283"/>
      <c r="AK354" s="283"/>
    </row>
    <row r="355" s="232" customFormat="1" spans="1:37">
      <c r="A355" s="284"/>
      <c r="B355" s="285"/>
      <c r="C355" s="279"/>
      <c r="D355" s="279"/>
      <c r="E355" s="268"/>
      <c r="F355" s="268"/>
      <c r="G355" s="268"/>
      <c r="H355" s="286"/>
      <c r="I355" s="286"/>
      <c r="J355" s="279"/>
      <c r="K355" s="287"/>
      <c r="L355" s="281"/>
      <c r="M355" s="281"/>
      <c r="N355" s="281"/>
      <c r="O355" s="281"/>
      <c r="P355" s="281"/>
      <c r="Q355" s="281"/>
      <c r="R355" s="281"/>
      <c r="S355" s="281"/>
      <c r="T355" s="281"/>
      <c r="U355" s="281"/>
      <c r="V355" s="281"/>
      <c r="W355" s="281"/>
      <c r="X355" s="281"/>
      <c r="Y355" s="281"/>
      <c r="Z355" s="281"/>
      <c r="AA355" s="281"/>
      <c r="AB355" s="281"/>
      <c r="AC355" s="281"/>
      <c r="AD355" s="281"/>
      <c r="AE355" s="281"/>
      <c r="AF355" s="281"/>
      <c r="AG355" s="281"/>
      <c r="AH355" s="281"/>
      <c r="AI355" s="281"/>
      <c r="AJ355" s="283"/>
      <c r="AK355" s="283"/>
    </row>
    <row r="356" s="232" customFormat="1" spans="1:37">
      <c r="A356" s="284"/>
      <c r="B356" s="285"/>
      <c r="C356" s="279"/>
      <c r="D356" s="279"/>
      <c r="E356" s="268"/>
      <c r="F356" s="268"/>
      <c r="G356" s="268"/>
      <c r="H356" s="286"/>
      <c r="I356" s="286"/>
      <c r="J356" s="279"/>
      <c r="K356" s="287"/>
      <c r="L356" s="281"/>
      <c r="M356" s="281"/>
      <c r="N356" s="281"/>
      <c r="O356" s="281"/>
      <c r="P356" s="281"/>
      <c r="Q356" s="281"/>
      <c r="R356" s="281"/>
      <c r="S356" s="281"/>
      <c r="T356" s="281"/>
      <c r="U356" s="281"/>
      <c r="V356" s="281"/>
      <c r="W356" s="281"/>
      <c r="X356" s="281"/>
      <c r="Y356" s="281"/>
      <c r="Z356" s="281"/>
      <c r="AA356" s="281"/>
      <c r="AB356" s="281"/>
      <c r="AC356" s="281"/>
      <c r="AD356" s="281"/>
      <c r="AE356" s="281"/>
      <c r="AF356" s="281"/>
      <c r="AG356" s="281"/>
      <c r="AH356" s="281"/>
      <c r="AI356" s="281"/>
      <c r="AJ356" s="283"/>
      <c r="AK356" s="283"/>
    </row>
    <row r="357" s="232" customFormat="1" spans="1:37">
      <c r="A357" s="284"/>
      <c r="B357" s="285"/>
      <c r="C357" s="279"/>
      <c r="D357" s="279"/>
      <c r="E357" s="268"/>
      <c r="F357" s="268"/>
      <c r="G357" s="268"/>
      <c r="H357" s="286"/>
      <c r="I357" s="286"/>
      <c r="J357" s="279"/>
      <c r="K357" s="287"/>
      <c r="L357" s="281"/>
      <c r="M357" s="281"/>
      <c r="N357" s="281"/>
      <c r="O357" s="281"/>
      <c r="P357" s="281"/>
      <c r="Q357" s="281"/>
      <c r="R357" s="281"/>
      <c r="S357" s="281"/>
      <c r="T357" s="281"/>
      <c r="U357" s="281"/>
      <c r="V357" s="281"/>
      <c r="W357" s="281"/>
      <c r="X357" s="281"/>
      <c r="Y357" s="281"/>
      <c r="Z357" s="281"/>
      <c r="AA357" s="281"/>
      <c r="AB357" s="281"/>
      <c r="AC357" s="281"/>
      <c r="AD357" s="281"/>
      <c r="AE357" s="281"/>
      <c r="AF357" s="281"/>
      <c r="AG357" s="281"/>
      <c r="AH357" s="281"/>
      <c r="AI357" s="281"/>
      <c r="AJ357" s="283"/>
      <c r="AK357" s="283"/>
    </row>
    <row r="358" s="232" customFormat="1" spans="1:37">
      <c r="A358" s="284"/>
      <c r="B358" s="285"/>
      <c r="C358" s="279"/>
      <c r="D358" s="279"/>
      <c r="E358" s="268"/>
      <c r="F358" s="268"/>
      <c r="G358" s="268"/>
      <c r="H358" s="286"/>
      <c r="I358" s="286"/>
      <c r="J358" s="279"/>
      <c r="K358" s="287"/>
      <c r="L358" s="281"/>
      <c r="M358" s="281"/>
      <c r="N358" s="281"/>
      <c r="O358" s="281"/>
      <c r="P358" s="281"/>
      <c r="Q358" s="281"/>
      <c r="R358" s="281"/>
      <c r="S358" s="281"/>
      <c r="T358" s="281"/>
      <c r="U358" s="281"/>
      <c r="V358" s="281"/>
      <c r="W358" s="281"/>
      <c r="X358" s="281"/>
      <c r="Y358" s="281"/>
      <c r="Z358" s="281"/>
      <c r="AA358" s="281"/>
      <c r="AB358" s="281"/>
      <c r="AC358" s="281"/>
      <c r="AD358" s="281"/>
      <c r="AE358" s="281"/>
      <c r="AF358" s="281"/>
      <c r="AG358" s="281"/>
      <c r="AH358" s="281"/>
      <c r="AI358" s="281"/>
      <c r="AJ358" s="283"/>
      <c r="AK358" s="283"/>
    </row>
    <row r="359" s="232" customFormat="1" spans="1:37">
      <c r="A359" s="284"/>
      <c r="B359" s="285"/>
      <c r="C359" s="279"/>
      <c r="D359" s="279"/>
      <c r="E359" s="268"/>
      <c r="F359" s="268"/>
      <c r="G359" s="268"/>
      <c r="H359" s="286"/>
      <c r="I359" s="286"/>
      <c r="J359" s="279"/>
      <c r="K359" s="287"/>
      <c r="L359" s="281"/>
      <c r="M359" s="281"/>
      <c r="N359" s="281"/>
      <c r="O359" s="281"/>
      <c r="P359" s="281"/>
      <c r="Q359" s="281"/>
      <c r="R359" s="281"/>
      <c r="S359" s="281"/>
      <c r="T359" s="281"/>
      <c r="U359" s="281"/>
      <c r="V359" s="281"/>
      <c r="W359" s="281"/>
      <c r="X359" s="281"/>
      <c r="Y359" s="281"/>
      <c r="Z359" s="281"/>
      <c r="AA359" s="281"/>
      <c r="AB359" s="281"/>
      <c r="AC359" s="281"/>
      <c r="AD359" s="281"/>
      <c r="AE359" s="281"/>
      <c r="AF359" s="281"/>
      <c r="AG359" s="281"/>
      <c r="AH359" s="281"/>
      <c r="AI359" s="281"/>
      <c r="AJ359" s="283"/>
      <c r="AK359" s="283"/>
    </row>
    <row r="360" s="232" customFormat="1" spans="1:37">
      <c r="A360" s="284"/>
      <c r="B360" s="285"/>
      <c r="C360" s="279"/>
      <c r="D360" s="279"/>
      <c r="E360" s="268"/>
      <c r="F360" s="268"/>
      <c r="G360" s="268"/>
      <c r="H360" s="286"/>
      <c r="I360" s="286"/>
      <c r="J360" s="279"/>
      <c r="K360" s="287"/>
      <c r="L360" s="281"/>
      <c r="M360" s="281"/>
      <c r="N360" s="281"/>
      <c r="O360" s="281"/>
      <c r="P360" s="281"/>
      <c r="Q360" s="281"/>
      <c r="R360" s="281"/>
      <c r="S360" s="281"/>
      <c r="T360" s="281"/>
      <c r="U360" s="281"/>
      <c r="V360" s="281"/>
      <c r="W360" s="281"/>
      <c r="X360" s="281"/>
      <c r="Y360" s="281"/>
      <c r="Z360" s="281"/>
      <c r="AA360" s="281"/>
      <c r="AB360" s="281"/>
      <c r="AC360" s="281"/>
      <c r="AD360" s="281"/>
      <c r="AE360" s="281"/>
      <c r="AF360" s="281"/>
      <c r="AG360" s="281"/>
      <c r="AH360" s="281"/>
      <c r="AI360" s="281"/>
      <c r="AJ360" s="283"/>
      <c r="AK360" s="283"/>
    </row>
    <row r="361" s="232" customFormat="1" spans="1:37">
      <c r="A361" s="284"/>
      <c r="B361" s="285"/>
      <c r="C361" s="279"/>
      <c r="D361" s="279"/>
      <c r="E361" s="268"/>
      <c r="F361" s="268"/>
      <c r="G361" s="268"/>
      <c r="H361" s="286"/>
      <c r="I361" s="286"/>
      <c r="J361" s="279"/>
      <c r="K361" s="287"/>
      <c r="L361" s="281"/>
      <c r="M361" s="281"/>
      <c r="N361" s="281"/>
      <c r="O361" s="281"/>
      <c r="P361" s="281"/>
      <c r="Q361" s="281"/>
      <c r="R361" s="281"/>
      <c r="S361" s="281"/>
      <c r="T361" s="281"/>
      <c r="U361" s="281"/>
      <c r="V361" s="281"/>
      <c r="W361" s="281"/>
      <c r="X361" s="281"/>
      <c r="Y361" s="281"/>
      <c r="Z361" s="281"/>
      <c r="AA361" s="281"/>
      <c r="AB361" s="281"/>
      <c r="AC361" s="281"/>
      <c r="AD361" s="281"/>
      <c r="AE361" s="281"/>
      <c r="AF361" s="281"/>
      <c r="AG361" s="281"/>
      <c r="AH361" s="281"/>
      <c r="AI361" s="281"/>
      <c r="AJ361" s="283"/>
      <c r="AK361" s="283"/>
    </row>
    <row r="362" s="232" customFormat="1" spans="1:37">
      <c r="A362" s="284"/>
      <c r="B362" s="285"/>
      <c r="C362" s="279"/>
      <c r="D362" s="279"/>
      <c r="E362" s="268"/>
      <c r="F362" s="268"/>
      <c r="G362" s="268"/>
      <c r="H362" s="286"/>
      <c r="I362" s="286"/>
      <c r="J362" s="279"/>
      <c r="K362" s="287"/>
      <c r="L362" s="281"/>
      <c r="M362" s="281"/>
      <c r="N362" s="281"/>
      <c r="O362" s="281"/>
      <c r="P362" s="281"/>
      <c r="Q362" s="281"/>
      <c r="R362" s="281"/>
      <c r="S362" s="281"/>
      <c r="T362" s="281"/>
      <c r="U362" s="281"/>
      <c r="V362" s="281"/>
      <c r="W362" s="281"/>
      <c r="X362" s="281"/>
      <c r="Y362" s="281"/>
      <c r="Z362" s="281"/>
      <c r="AA362" s="281"/>
      <c r="AB362" s="281"/>
      <c r="AC362" s="281"/>
      <c r="AD362" s="281"/>
      <c r="AE362" s="281"/>
      <c r="AF362" s="281"/>
      <c r="AG362" s="281"/>
      <c r="AH362" s="281"/>
      <c r="AI362" s="281"/>
      <c r="AJ362" s="283"/>
      <c r="AK362" s="283"/>
    </row>
    <row r="363" s="232" customFormat="1" spans="1:37">
      <c r="A363" s="284"/>
      <c r="B363" s="285"/>
      <c r="C363" s="279"/>
      <c r="D363" s="279"/>
      <c r="E363" s="268"/>
      <c r="F363" s="268"/>
      <c r="G363" s="268"/>
      <c r="H363" s="286"/>
      <c r="I363" s="286"/>
      <c r="J363" s="279"/>
      <c r="K363" s="287"/>
      <c r="L363" s="281"/>
      <c r="M363" s="281"/>
      <c r="N363" s="281"/>
      <c r="O363" s="281"/>
      <c r="P363" s="281"/>
      <c r="Q363" s="281"/>
      <c r="R363" s="281"/>
      <c r="S363" s="281"/>
      <c r="T363" s="281"/>
      <c r="U363" s="281"/>
      <c r="V363" s="281"/>
      <c r="W363" s="281"/>
      <c r="X363" s="281"/>
      <c r="Y363" s="281"/>
      <c r="Z363" s="281"/>
      <c r="AA363" s="281"/>
      <c r="AB363" s="281"/>
      <c r="AC363" s="281"/>
      <c r="AD363" s="281"/>
      <c r="AE363" s="281"/>
      <c r="AF363" s="281"/>
      <c r="AG363" s="281"/>
      <c r="AH363" s="281"/>
      <c r="AI363" s="281"/>
      <c r="AJ363" s="283"/>
      <c r="AK363" s="283"/>
    </row>
    <row r="364" s="232" customFormat="1" spans="1:37">
      <c r="A364" s="284"/>
      <c r="B364" s="285"/>
      <c r="C364" s="279"/>
      <c r="D364" s="279"/>
      <c r="E364" s="268"/>
      <c r="F364" s="268"/>
      <c r="G364" s="268"/>
      <c r="H364" s="286"/>
      <c r="I364" s="286"/>
      <c r="J364" s="279"/>
      <c r="K364" s="287"/>
      <c r="L364" s="281"/>
      <c r="M364" s="281"/>
      <c r="N364" s="281"/>
      <c r="O364" s="281"/>
      <c r="P364" s="281"/>
      <c r="Q364" s="281"/>
      <c r="R364" s="281"/>
      <c r="S364" s="281"/>
      <c r="T364" s="281"/>
      <c r="U364" s="281"/>
      <c r="V364" s="281"/>
      <c r="W364" s="281"/>
      <c r="X364" s="281"/>
      <c r="Y364" s="281"/>
      <c r="Z364" s="281"/>
      <c r="AA364" s="281"/>
      <c r="AB364" s="281"/>
      <c r="AC364" s="281"/>
      <c r="AD364" s="281"/>
      <c r="AE364" s="281"/>
      <c r="AF364" s="281"/>
      <c r="AG364" s="281"/>
      <c r="AH364" s="281"/>
      <c r="AI364" s="281"/>
      <c r="AJ364" s="283"/>
      <c r="AK364" s="283"/>
    </row>
    <row r="365" s="232" customFormat="1" spans="1:37">
      <c r="A365" s="284"/>
      <c r="B365" s="285"/>
      <c r="C365" s="279"/>
      <c r="D365" s="279"/>
      <c r="E365" s="268"/>
      <c r="F365" s="268"/>
      <c r="G365" s="268"/>
      <c r="H365" s="286"/>
      <c r="I365" s="286"/>
      <c r="J365" s="279"/>
      <c r="K365" s="287"/>
      <c r="L365" s="281"/>
      <c r="M365" s="281"/>
      <c r="N365" s="281"/>
      <c r="O365" s="281"/>
      <c r="P365" s="281"/>
      <c r="Q365" s="281"/>
      <c r="R365" s="281"/>
      <c r="S365" s="281"/>
      <c r="T365" s="281"/>
      <c r="U365" s="281"/>
      <c r="V365" s="281"/>
      <c r="W365" s="281"/>
      <c r="X365" s="281"/>
      <c r="Y365" s="281"/>
      <c r="Z365" s="281"/>
      <c r="AA365" s="281"/>
      <c r="AB365" s="281"/>
      <c r="AC365" s="281"/>
      <c r="AD365" s="281"/>
      <c r="AE365" s="281"/>
      <c r="AF365" s="281"/>
      <c r="AG365" s="281"/>
      <c r="AH365" s="281"/>
      <c r="AI365" s="281"/>
      <c r="AJ365" s="283"/>
      <c r="AK365" s="283"/>
    </row>
    <row r="366" s="232" customFormat="1" spans="1:37">
      <c r="A366" s="284"/>
      <c r="B366" s="285"/>
      <c r="C366" s="279"/>
      <c r="D366" s="279"/>
      <c r="E366" s="268"/>
      <c r="F366" s="268"/>
      <c r="G366" s="268"/>
      <c r="H366" s="286"/>
      <c r="I366" s="286"/>
      <c r="J366" s="279"/>
      <c r="K366" s="287"/>
      <c r="L366" s="281"/>
      <c r="M366" s="281"/>
      <c r="N366" s="281"/>
      <c r="O366" s="281"/>
      <c r="P366" s="281"/>
      <c r="Q366" s="281"/>
      <c r="R366" s="281"/>
      <c r="S366" s="281"/>
      <c r="T366" s="281"/>
      <c r="U366" s="281"/>
      <c r="V366" s="281"/>
      <c r="W366" s="281"/>
      <c r="X366" s="281"/>
      <c r="Y366" s="281"/>
      <c r="Z366" s="281"/>
      <c r="AA366" s="281"/>
      <c r="AB366" s="281"/>
      <c r="AC366" s="281"/>
      <c r="AD366" s="281"/>
      <c r="AE366" s="281"/>
      <c r="AF366" s="281"/>
      <c r="AG366" s="281"/>
      <c r="AH366" s="281"/>
      <c r="AI366" s="281"/>
      <c r="AJ366" s="283"/>
      <c r="AK366" s="283"/>
    </row>
    <row r="367" s="232" customFormat="1" spans="1:37">
      <c r="A367" s="284"/>
      <c r="B367" s="285"/>
      <c r="C367" s="279"/>
      <c r="D367" s="279"/>
      <c r="E367" s="268"/>
      <c r="F367" s="268"/>
      <c r="G367" s="268"/>
      <c r="H367" s="286"/>
      <c r="I367" s="286"/>
      <c r="J367" s="279"/>
      <c r="K367" s="287"/>
      <c r="L367" s="281"/>
      <c r="M367" s="281"/>
      <c r="N367" s="281"/>
      <c r="O367" s="281"/>
      <c r="P367" s="281"/>
      <c r="Q367" s="281"/>
      <c r="R367" s="281"/>
      <c r="S367" s="281"/>
      <c r="T367" s="281"/>
      <c r="U367" s="281"/>
      <c r="V367" s="281"/>
      <c r="W367" s="281"/>
      <c r="X367" s="281"/>
      <c r="Y367" s="281"/>
      <c r="Z367" s="281"/>
      <c r="AA367" s="281"/>
      <c r="AB367" s="281"/>
      <c r="AC367" s="281"/>
      <c r="AD367" s="281"/>
      <c r="AE367" s="281"/>
      <c r="AF367" s="281"/>
      <c r="AG367" s="281"/>
      <c r="AH367" s="281"/>
      <c r="AI367" s="281"/>
      <c r="AJ367" s="283"/>
      <c r="AK367" s="283"/>
    </row>
    <row r="368" s="232" customFormat="1" spans="1:37">
      <c r="A368" s="284"/>
      <c r="B368" s="285"/>
      <c r="C368" s="279"/>
      <c r="D368" s="279"/>
      <c r="E368" s="268"/>
      <c r="F368" s="268"/>
      <c r="G368" s="268"/>
      <c r="H368" s="286"/>
      <c r="I368" s="286"/>
      <c r="J368" s="279"/>
      <c r="K368" s="287"/>
      <c r="L368" s="281"/>
      <c r="M368" s="281"/>
      <c r="N368" s="281"/>
      <c r="O368" s="281"/>
      <c r="P368" s="281"/>
      <c r="Q368" s="281"/>
      <c r="R368" s="281"/>
      <c r="S368" s="281"/>
      <c r="T368" s="281"/>
      <c r="U368" s="281"/>
      <c r="V368" s="281"/>
      <c r="W368" s="281"/>
      <c r="X368" s="281"/>
      <c r="Y368" s="281"/>
      <c r="Z368" s="281"/>
      <c r="AA368" s="281"/>
      <c r="AB368" s="281"/>
      <c r="AC368" s="281"/>
      <c r="AD368" s="281"/>
      <c r="AE368" s="281"/>
      <c r="AF368" s="281"/>
      <c r="AG368" s="281"/>
      <c r="AH368" s="281"/>
      <c r="AI368" s="281"/>
      <c r="AJ368" s="283"/>
      <c r="AK368" s="283"/>
    </row>
    <row r="369" s="232" customFormat="1" spans="1:37">
      <c r="A369" s="284"/>
      <c r="B369" s="285"/>
      <c r="C369" s="279"/>
      <c r="D369" s="279"/>
      <c r="E369" s="268"/>
      <c r="F369" s="268"/>
      <c r="G369" s="268"/>
      <c r="H369" s="286"/>
      <c r="I369" s="286"/>
      <c r="J369" s="279"/>
      <c r="K369" s="287"/>
      <c r="L369" s="281"/>
      <c r="M369" s="281"/>
      <c r="N369" s="281"/>
      <c r="O369" s="281"/>
      <c r="P369" s="281"/>
      <c r="Q369" s="281"/>
      <c r="R369" s="281"/>
      <c r="S369" s="281"/>
      <c r="T369" s="281"/>
      <c r="U369" s="281"/>
      <c r="V369" s="281"/>
      <c r="W369" s="281"/>
      <c r="X369" s="281"/>
      <c r="Y369" s="281"/>
      <c r="Z369" s="281"/>
      <c r="AA369" s="281"/>
      <c r="AB369" s="281"/>
      <c r="AC369" s="281"/>
      <c r="AD369" s="281"/>
      <c r="AE369" s="281"/>
      <c r="AF369" s="281"/>
      <c r="AG369" s="281"/>
      <c r="AH369" s="281"/>
      <c r="AI369" s="281"/>
      <c r="AJ369" s="283"/>
      <c r="AK369" s="283"/>
    </row>
    <row r="370" s="232" customFormat="1" spans="1:37">
      <c r="A370" s="284"/>
      <c r="B370" s="285"/>
      <c r="C370" s="279"/>
      <c r="D370" s="279"/>
      <c r="E370" s="268"/>
      <c r="F370" s="268"/>
      <c r="G370" s="268"/>
      <c r="H370" s="286"/>
      <c r="I370" s="286"/>
      <c r="J370" s="279"/>
      <c r="K370" s="287"/>
      <c r="L370" s="281"/>
      <c r="M370" s="281"/>
      <c r="N370" s="281"/>
      <c r="O370" s="281"/>
      <c r="P370" s="281"/>
      <c r="Q370" s="281"/>
      <c r="R370" s="281"/>
      <c r="S370" s="281"/>
      <c r="T370" s="281"/>
      <c r="U370" s="281"/>
      <c r="V370" s="281"/>
      <c r="W370" s="281"/>
      <c r="X370" s="281"/>
      <c r="Y370" s="281"/>
      <c r="Z370" s="281"/>
      <c r="AA370" s="281"/>
      <c r="AB370" s="281"/>
      <c r="AC370" s="281"/>
      <c r="AD370" s="281"/>
      <c r="AE370" s="281"/>
      <c r="AF370" s="281"/>
      <c r="AG370" s="281"/>
      <c r="AH370" s="281"/>
      <c r="AI370" s="281"/>
      <c r="AJ370" s="283"/>
      <c r="AK370" s="283"/>
    </row>
    <row r="371" s="232" customFormat="1" spans="1:37">
      <c r="A371" s="284"/>
      <c r="B371" s="285"/>
      <c r="C371" s="279"/>
      <c r="D371" s="279"/>
      <c r="E371" s="268"/>
      <c r="F371" s="268"/>
      <c r="G371" s="268"/>
      <c r="H371" s="286"/>
      <c r="I371" s="286"/>
      <c r="J371" s="279"/>
      <c r="K371" s="287"/>
      <c r="L371" s="281"/>
      <c r="M371" s="281"/>
      <c r="N371" s="281"/>
      <c r="O371" s="281"/>
      <c r="P371" s="281"/>
      <c r="Q371" s="281"/>
      <c r="R371" s="281"/>
      <c r="S371" s="281"/>
      <c r="T371" s="281"/>
      <c r="U371" s="281"/>
      <c r="V371" s="281"/>
      <c r="W371" s="281"/>
      <c r="X371" s="281"/>
      <c r="Y371" s="281"/>
      <c r="Z371" s="281"/>
      <c r="AA371" s="281"/>
      <c r="AB371" s="281"/>
      <c r="AC371" s="281"/>
      <c r="AD371" s="281"/>
      <c r="AE371" s="281"/>
      <c r="AF371" s="281"/>
      <c r="AG371" s="281"/>
      <c r="AH371" s="281"/>
      <c r="AI371" s="281"/>
      <c r="AJ371" s="283"/>
      <c r="AK371" s="283"/>
    </row>
    <row r="372" s="232" customFormat="1" spans="1:37">
      <c r="A372" s="284"/>
      <c r="B372" s="285"/>
      <c r="C372" s="279"/>
      <c r="D372" s="279"/>
      <c r="E372" s="268"/>
      <c r="F372" s="268"/>
      <c r="G372" s="268"/>
      <c r="H372" s="286"/>
      <c r="I372" s="286"/>
      <c r="J372" s="279"/>
      <c r="K372" s="287"/>
      <c r="L372" s="281"/>
      <c r="M372" s="281"/>
      <c r="N372" s="281"/>
      <c r="O372" s="281"/>
      <c r="P372" s="281"/>
      <c r="Q372" s="281"/>
      <c r="R372" s="281"/>
      <c r="S372" s="281"/>
      <c r="T372" s="281"/>
      <c r="U372" s="281"/>
      <c r="V372" s="281"/>
      <c r="W372" s="281"/>
      <c r="X372" s="281"/>
      <c r="Y372" s="281"/>
      <c r="Z372" s="281"/>
      <c r="AA372" s="281"/>
      <c r="AB372" s="281"/>
      <c r="AC372" s="281"/>
      <c r="AD372" s="281"/>
      <c r="AE372" s="281"/>
      <c r="AF372" s="281"/>
      <c r="AG372" s="281"/>
      <c r="AH372" s="281"/>
      <c r="AI372" s="281"/>
      <c r="AJ372" s="283"/>
      <c r="AK372" s="283"/>
    </row>
    <row r="373" s="232" customFormat="1" spans="1:37">
      <c r="A373" s="284"/>
      <c r="B373" s="285"/>
      <c r="C373" s="279"/>
      <c r="D373" s="279"/>
      <c r="E373" s="268"/>
      <c r="F373" s="268"/>
      <c r="G373" s="268"/>
      <c r="H373" s="286"/>
      <c r="I373" s="286"/>
      <c r="J373" s="279"/>
      <c r="K373" s="287"/>
      <c r="L373" s="281"/>
      <c r="M373" s="281"/>
      <c r="N373" s="281"/>
      <c r="O373" s="281"/>
      <c r="P373" s="281"/>
      <c r="Q373" s="281"/>
      <c r="R373" s="281"/>
      <c r="S373" s="281"/>
      <c r="T373" s="281"/>
      <c r="U373" s="281"/>
      <c r="V373" s="281"/>
      <c r="W373" s="281"/>
      <c r="X373" s="281"/>
      <c r="Y373" s="281"/>
      <c r="Z373" s="281"/>
      <c r="AA373" s="281"/>
      <c r="AB373" s="281"/>
      <c r="AC373" s="281"/>
      <c r="AD373" s="281"/>
      <c r="AE373" s="281"/>
      <c r="AF373" s="281"/>
      <c r="AG373" s="281"/>
      <c r="AH373" s="281"/>
      <c r="AI373" s="281"/>
      <c r="AJ373" s="283"/>
      <c r="AK373" s="283"/>
    </row>
    <row r="374" s="232" customFormat="1" spans="1:37">
      <c r="A374" s="284"/>
      <c r="B374" s="285"/>
      <c r="C374" s="279"/>
      <c r="D374" s="279"/>
      <c r="E374" s="268"/>
      <c r="F374" s="268"/>
      <c r="G374" s="268"/>
      <c r="H374" s="286"/>
      <c r="I374" s="286"/>
      <c r="J374" s="279"/>
      <c r="K374" s="287"/>
      <c r="L374" s="281"/>
      <c r="M374" s="281"/>
      <c r="N374" s="281"/>
      <c r="O374" s="281"/>
      <c r="P374" s="281"/>
      <c r="Q374" s="281"/>
      <c r="R374" s="281"/>
      <c r="S374" s="281"/>
      <c r="T374" s="281"/>
      <c r="U374" s="281"/>
      <c r="V374" s="281"/>
      <c r="W374" s="281"/>
      <c r="X374" s="281"/>
      <c r="Y374" s="281"/>
      <c r="Z374" s="281"/>
      <c r="AA374" s="281"/>
      <c r="AB374" s="281"/>
      <c r="AC374" s="281"/>
      <c r="AD374" s="281"/>
      <c r="AE374" s="281"/>
      <c r="AF374" s="281"/>
      <c r="AG374" s="281"/>
      <c r="AH374" s="281"/>
      <c r="AI374" s="281"/>
      <c r="AJ374" s="283"/>
      <c r="AK374" s="283"/>
    </row>
    <row r="375" s="232" customFormat="1" spans="1:37">
      <c r="A375" s="284"/>
      <c r="B375" s="285"/>
      <c r="C375" s="279"/>
      <c r="D375" s="279"/>
      <c r="E375" s="268"/>
      <c r="F375" s="268"/>
      <c r="G375" s="268"/>
      <c r="H375" s="286"/>
      <c r="I375" s="286"/>
      <c r="J375" s="279"/>
      <c r="K375" s="287"/>
      <c r="L375" s="281"/>
      <c r="M375" s="281"/>
      <c r="N375" s="281"/>
      <c r="O375" s="281"/>
      <c r="P375" s="281"/>
      <c r="Q375" s="281"/>
      <c r="R375" s="281"/>
      <c r="S375" s="281"/>
      <c r="T375" s="281"/>
      <c r="U375" s="281"/>
      <c r="V375" s="281"/>
      <c r="W375" s="281"/>
      <c r="X375" s="281"/>
      <c r="Y375" s="281"/>
      <c r="Z375" s="281"/>
      <c r="AA375" s="281"/>
      <c r="AB375" s="281"/>
      <c r="AC375" s="281"/>
      <c r="AD375" s="281"/>
      <c r="AE375" s="281"/>
      <c r="AF375" s="281"/>
      <c r="AG375" s="281"/>
      <c r="AH375" s="281"/>
      <c r="AI375" s="281"/>
      <c r="AJ375" s="283"/>
      <c r="AK375" s="283"/>
    </row>
    <row r="376" s="232" customFormat="1" spans="1:37">
      <c r="A376" s="284"/>
      <c r="B376" s="285"/>
      <c r="C376" s="279"/>
      <c r="D376" s="279"/>
      <c r="E376" s="268"/>
      <c r="F376" s="268"/>
      <c r="G376" s="268"/>
      <c r="H376" s="286"/>
      <c r="I376" s="286"/>
      <c r="J376" s="279"/>
      <c r="K376" s="287"/>
      <c r="L376" s="281"/>
      <c r="M376" s="281"/>
      <c r="N376" s="281"/>
      <c r="O376" s="281"/>
      <c r="P376" s="281"/>
      <c r="Q376" s="281"/>
      <c r="R376" s="281"/>
      <c r="S376" s="281"/>
      <c r="T376" s="281"/>
      <c r="U376" s="281"/>
      <c r="V376" s="281"/>
      <c r="W376" s="281"/>
      <c r="X376" s="281"/>
      <c r="Y376" s="281"/>
      <c r="Z376" s="281"/>
      <c r="AA376" s="281"/>
      <c r="AB376" s="281"/>
      <c r="AC376" s="281"/>
      <c r="AD376" s="281"/>
      <c r="AE376" s="281"/>
      <c r="AF376" s="281"/>
      <c r="AG376" s="281"/>
      <c r="AH376" s="281"/>
      <c r="AI376" s="281"/>
      <c r="AJ376" s="283"/>
      <c r="AK376" s="283"/>
    </row>
    <row r="377" s="232" customFormat="1" spans="1:37">
      <c r="A377" s="284"/>
      <c r="B377" s="285"/>
      <c r="C377" s="279"/>
      <c r="D377" s="279"/>
      <c r="E377" s="268"/>
      <c r="F377" s="268"/>
      <c r="G377" s="268"/>
      <c r="H377" s="286"/>
      <c r="I377" s="286"/>
      <c r="J377" s="279"/>
      <c r="K377" s="287"/>
      <c r="L377" s="281"/>
      <c r="M377" s="281"/>
      <c r="N377" s="281"/>
      <c r="O377" s="281"/>
      <c r="P377" s="281"/>
      <c r="Q377" s="281"/>
      <c r="R377" s="281"/>
      <c r="S377" s="281"/>
      <c r="T377" s="281"/>
      <c r="U377" s="281"/>
      <c r="V377" s="281"/>
      <c r="W377" s="281"/>
      <c r="X377" s="281"/>
      <c r="Y377" s="281"/>
      <c r="Z377" s="281"/>
      <c r="AA377" s="281"/>
      <c r="AB377" s="281"/>
      <c r="AC377" s="281"/>
      <c r="AD377" s="281"/>
      <c r="AE377" s="281"/>
      <c r="AF377" s="281"/>
      <c r="AG377" s="281"/>
      <c r="AH377" s="281"/>
      <c r="AI377" s="281"/>
      <c r="AJ377" s="283"/>
      <c r="AK377" s="283"/>
    </row>
    <row r="378" s="232" customFormat="1" spans="1:37">
      <c r="A378" s="284"/>
      <c r="B378" s="285"/>
      <c r="C378" s="279"/>
      <c r="D378" s="279"/>
      <c r="E378" s="268"/>
      <c r="F378" s="268"/>
      <c r="G378" s="268"/>
      <c r="H378" s="286"/>
      <c r="I378" s="286"/>
      <c r="J378" s="279"/>
      <c r="K378" s="287"/>
      <c r="L378" s="281"/>
      <c r="M378" s="281"/>
      <c r="N378" s="281"/>
      <c r="O378" s="281"/>
      <c r="P378" s="281"/>
      <c r="Q378" s="281"/>
      <c r="R378" s="281"/>
      <c r="S378" s="281"/>
      <c r="T378" s="281"/>
      <c r="U378" s="281"/>
      <c r="V378" s="281"/>
      <c r="W378" s="281"/>
      <c r="X378" s="281"/>
      <c r="Y378" s="281"/>
      <c r="Z378" s="281"/>
      <c r="AA378" s="281"/>
      <c r="AB378" s="281"/>
      <c r="AC378" s="281"/>
      <c r="AD378" s="281"/>
      <c r="AE378" s="281"/>
      <c r="AF378" s="281"/>
      <c r="AG378" s="281"/>
      <c r="AH378" s="281"/>
      <c r="AI378" s="281"/>
      <c r="AJ378" s="283"/>
      <c r="AK378" s="283"/>
    </row>
    <row r="379" s="232" customFormat="1" spans="1:37">
      <c r="A379" s="284"/>
      <c r="B379" s="285"/>
      <c r="C379" s="279"/>
      <c r="D379" s="279"/>
      <c r="E379" s="268"/>
      <c r="F379" s="268"/>
      <c r="G379" s="268"/>
      <c r="H379" s="286"/>
      <c r="I379" s="286"/>
      <c r="J379" s="279"/>
      <c r="K379" s="287"/>
      <c r="L379" s="281"/>
      <c r="M379" s="281"/>
      <c r="N379" s="281"/>
      <c r="O379" s="281"/>
      <c r="P379" s="281"/>
      <c r="Q379" s="281"/>
      <c r="R379" s="281"/>
      <c r="S379" s="281"/>
      <c r="T379" s="281"/>
      <c r="U379" s="281"/>
      <c r="V379" s="281"/>
      <c r="W379" s="281"/>
      <c r="X379" s="281"/>
      <c r="Y379" s="281"/>
      <c r="Z379" s="281"/>
      <c r="AA379" s="281"/>
      <c r="AB379" s="281"/>
      <c r="AC379" s="281"/>
      <c r="AD379" s="281"/>
      <c r="AE379" s="281"/>
      <c r="AF379" s="281"/>
      <c r="AG379" s="281"/>
      <c r="AH379" s="281"/>
      <c r="AI379" s="281"/>
      <c r="AJ379" s="283"/>
      <c r="AK379" s="283"/>
    </row>
    <row r="380" s="232" customFormat="1" spans="1:37">
      <c r="A380" s="284"/>
      <c r="B380" s="285"/>
      <c r="C380" s="279"/>
      <c r="D380" s="279"/>
      <c r="E380" s="268"/>
      <c r="F380" s="268"/>
      <c r="G380" s="268"/>
      <c r="H380" s="286"/>
      <c r="I380" s="286"/>
      <c r="J380" s="279"/>
      <c r="K380" s="287"/>
      <c r="L380" s="281"/>
      <c r="M380" s="281"/>
      <c r="N380" s="281"/>
      <c r="O380" s="281"/>
      <c r="P380" s="281"/>
      <c r="Q380" s="281"/>
      <c r="R380" s="281"/>
      <c r="S380" s="281"/>
      <c r="T380" s="281"/>
      <c r="U380" s="281"/>
      <c r="V380" s="281"/>
      <c r="W380" s="281"/>
      <c r="X380" s="281"/>
      <c r="Y380" s="281"/>
      <c r="Z380" s="281"/>
      <c r="AA380" s="281"/>
      <c r="AB380" s="281"/>
      <c r="AC380" s="281"/>
      <c r="AD380" s="281"/>
      <c r="AE380" s="281"/>
      <c r="AF380" s="281"/>
      <c r="AG380" s="281"/>
      <c r="AH380" s="281"/>
      <c r="AI380" s="281"/>
      <c r="AJ380" s="283"/>
      <c r="AK380" s="283"/>
    </row>
    <row r="381" s="232" customFormat="1" spans="1:37">
      <c r="A381" s="284"/>
      <c r="B381" s="285"/>
      <c r="C381" s="279"/>
      <c r="D381" s="279"/>
      <c r="E381" s="268"/>
      <c r="F381" s="268"/>
      <c r="G381" s="268"/>
      <c r="H381" s="286"/>
      <c r="I381" s="286"/>
      <c r="J381" s="279"/>
      <c r="K381" s="287"/>
      <c r="L381" s="281"/>
      <c r="M381" s="281"/>
      <c r="N381" s="281"/>
      <c r="O381" s="281"/>
      <c r="P381" s="281"/>
      <c r="Q381" s="281"/>
      <c r="R381" s="281"/>
      <c r="S381" s="281"/>
      <c r="T381" s="281"/>
      <c r="U381" s="281"/>
      <c r="V381" s="281"/>
      <c r="W381" s="281"/>
      <c r="X381" s="281"/>
      <c r="Y381" s="281"/>
      <c r="Z381" s="281"/>
      <c r="AA381" s="281"/>
      <c r="AB381" s="281"/>
      <c r="AC381" s="281"/>
      <c r="AD381" s="281"/>
      <c r="AE381" s="281"/>
      <c r="AF381" s="281"/>
      <c r="AG381" s="281"/>
      <c r="AH381" s="281"/>
      <c r="AI381" s="281"/>
      <c r="AJ381" s="283"/>
      <c r="AK381" s="283"/>
    </row>
    <row r="382" s="232" customFormat="1" spans="1:37">
      <c r="A382" s="284"/>
      <c r="B382" s="285"/>
      <c r="C382" s="279"/>
      <c r="D382" s="279"/>
      <c r="E382" s="268"/>
      <c r="F382" s="268"/>
      <c r="G382" s="268"/>
      <c r="H382" s="286"/>
      <c r="I382" s="286"/>
      <c r="J382" s="279"/>
      <c r="K382" s="287"/>
      <c r="L382" s="281"/>
      <c r="M382" s="281"/>
      <c r="N382" s="281"/>
      <c r="O382" s="281"/>
      <c r="P382" s="281"/>
      <c r="Q382" s="281"/>
      <c r="R382" s="281"/>
      <c r="S382" s="281"/>
      <c r="T382" s="281"/>
      <c r="U382" s="281"/>
      <c r="V382" s="281"/>
      <c r="W382" s="281"/>
      <c r="X382" s="281"/>
      <c r="Y382" s="281"/>
      <c r="Z382" s="281"/>
      <c r="AA382" s="281"/>
      <c r="AB382" s="281"/>
      <c r="AC382" s="281"/>
      <c r="AD382" s="281"/>
      <c r="AE382" s="281"/>
      <c r="AF382" s="281"/>
      <c r="AG382" s="281"/>
      <c r="AH382" s="281"/>
      <c r="AI382" s="281"/>
      <c r="AJ382" s="283"/>
      <c r="AK382" s="283"/>
    </row>
    <row r="383" s="232" customFormat="1" spans="1:37">
      <c r="A383" s="284"/>
      <c r="B383" s="285"/>
      <c r="C383" s="279"/>
      <c r="D383" s="279"/>
      <c r="E383" s="268"/>
      <c r="F383" s="268"/>
      <c r="G383" s="268"/>
      <c r="H383" s="286"/>
      <c r="I383" s="286"/>
      <c r="J383" s="279"/>
      <c r="K383" s="287"/>
      <c r="L383" s="281"/>
      <c r="M383" s="281"/>
      <c r="N383" s="281"/>
      <c r="O383" s="281"/>
      <c r="P383" s="281"/>
      <c r="Q383" s="281"/>
      <c r="R383" s="281"/>
      <c r="S383" s="281"/>
      <c r="T383" s="281"/>
      <c r="U383" s="281"/>
      <c r="V383" s="281"/>
      <c r="W383" s="281"/>
      <c r="X383" s="281"/>
      <c r="Y383" s="281"/>
      <c r="Z383" s="281"/>
      <c r="AA383" s="281"/>
      <c r="AB383" s="281"/>
      <c r="AC383" s="281"/>
      <c r="AD383" s="281"/>
      <c r="AE383" s="281"/>
      <c r="AF383" s="281"/>
      <c r="AG383" s="281"/>
      <c r="AH383" s="281"/>
      <c r="AI383" s="281"/>
      <c r="AJ383" s="283"/>
      <c r="AK383" s="283"/>
    </row>
    <row r="384" s="232" customFormat="1" spans="1:37">
      <c r="A384" s="284"/>
      <c r="B384" s="285"/>
      <c r="C384" s="279"/>
      <c r="D384" s="279"/>
      <c r="E384" s="268"/>
      <c r="F384" s="268"/>
      <c r="G384" s="268"/>
      <c r="H384" s="286"/>
      <c r="I384" s="286"/>
      <c r="J384" s="279"/>
      <c r="K384" s="287"/>
      <c r="L384" s="281"/>
      <c r="M384" s="281"/>
      <c r="N384" s="281"/>
      <c r="O384" s="281"/>
      <c r="P384" s="281"/>
      <c r="Q384" s="281"/>
      <c r="R384" s="281"/>
      <c r="S384" s="281"/>
      <c r="T384" s="281"/>
      <c r="U384" s="281"/>
      <c r="V384" s="281"/>
      <c r="W384" s="281"/>
      <c r="X384" s="281"/>
      <c r="Y384" s="281"/>
      <c r="Z384" s="281"/>
      <c r="AA384" s="281"/>
      <c r="AB384" s="281"/>
      <c r="AC384" s="281"/>
      <c r="AD384" s="281"/>
      <c r="AE384" s="281"/>
      <c r="AF384" s="281"/>
      <c r="AG384" s="281"/>
      <c r="AH384" s="281"/>
      <c r="AI384" s="281"/>
      <c r="AJ384" s="283"/>
      <c r="AK384" s="283"/>
    </row>
    <row r="385" s="232" customFormat="1" spans="1:37">
      <c r="A385" s="284"/>
      <c r="B385" s="285"/>
      <c r="C385" s="279"/>
      <c r="D385" s="279"/>
      <c r="E385" s="268"/>
      <c r="F385" s="268"/>
      <c r="G385" s="268"/>
      <c r="H385" s="286"/>
      <c r="I385" s="286"/>
      <c r="J385" s="279"/>
      <c r="K385" s="287"/>
      <c r="L385" s="281"/>
      <c r="M385" s="281"/>
      <c r="N385" s="281"/>
      <c r="O385" s="281"/>
      <c r="P385" s="281"/>
      <c r="Q385" s="281"/>
      <c r="R385" s="281"/>
      <c r="S385" s="281"/>
      <c r="T385" s="281"/>
      <c r="U385" s="281"/>
      <c r="V385" s="281"/>
      <c r="W385" s="281"/>
      <c r="X385" s="281"/>
      <c r="Y385" s="281"/>
      <c r="Z385" s="281"/>
      <c r="AA385" s="281"/>
      <c r="AB385" s="281"/>
      <c r="AC385" s="281"/>
      <c r="AD385" s="281"/>
      <c r="AE385" s="281"/>
      <c r="AF385" s="281"/>
      <c r="AG385" s="281"/>
      <c r="AH385" s="281"/>
      <c r="AI385" s="281"/>
      <c r="AJ385" s="283"/>
      <c r="AK385" s="283"/>
    </row>
    <row r="386" s="232" customFormat="1" spans="1:37">
      <c r="A386" s="284"/>
      <c r="B386" s="285"/>
      <c r="C386" s="279"/>
      <c r="D386" s="279"/>
      <c r="E386" s="268"/>
      <c r="F386" s="268"/>
      <c r="G386" s="268"/>
      <c r="H386" s="286"/>
      <c r="I386" s="286"/>
      <c r="J386" s="279"/>
      <c r="K386" s="287"/>
      <c r="L386" s="281"/>
      <c r="M386" s="281"/>
      <c r="N386" s="281"/>
      <c r="O386" s="281"/>
      <c r="P386" s="281"/>
      <c r="Q386" s="281"/>
      <c r="R386" s="281"/>
      <c r="S386" s="281"/>
      <c r="T386" s="281"/>
      <c r="U386" s="281"/>
      <c r="V386" s="281"/>
      <c r="W386" s="281"/>
      <c r="X386" s="281"/>
      <c r="Y386" s="281"/>
      <c r="Z386" s="281"/>
      <c r="AA386" s="281"/>
      <c r="AB386" s="281"/>
      <c r="AC386" s="281"/>
      <c r="AD386" s="281"/>
      <c r="AE386" s="281"/>
      <c r="AF386" s="281"/>
      <c r="AG386" s="281"/>
      <c r="AH386" s="281"/>
      <c r="AI386" s="281"/>
      <c r="AJ386" s="283"/>
      <c r="AK386" s="283"/>
    </row>
    <row r="387" s="232" customFormat="1" spans="1:37">
      <c r="A387" s="284"/>
      <c r="B387" s="285"/>
      <c r="C387" s="279"/>
      <c r="D387" s="279"/>
      <c r="E387" s="268"/>
      <c r="F387" s="268"/>
      <c r="G387" s="268"/>
      <c r="H387" s="286"/>
      <c r="I387" s="286"/>
      <c r="J387" s="279"/>
      <c r="K387" s="287"/>
      <c r="L387" s="281"/>
      <c r="M387" s="281"/>
      <c r="N387" s="281"/>
      <c r="O387" s="281"/>
      <c r="P387" s="281"/>
      <c r="Q387" s="281"/>
      <c r="R387" s="281"/>
      <c r="S387" s="281"/>
      <c r="T387" s="281"/>
      <c r="U387" s="281"/>
      <c r="V387" s="281"/>
      <c r="W387" s="281"/>
      <c r="X387" s="281"/>
      <c r="Y387" s="281"/>
      <c r="Z387" s="281"/>
      <c r="AA387" s="281"/>
      <c r="AB387" s="281"/>
      <c r="AC387" s="281"/>
      <c r="AD387" s="281"/>
      <c r="AE387" s="281"/>
      <c r="AF387" s="281"/>
      <c r="AG387" s="281"/>
      <c r="AH387" s="281"/>
      <c r="AI387" s="281"/>
      <c r="AJ387" s="283"/>
      <c r="AK387" s="283"/>
    </row>
    <row r="388" s="232" customFormat="1" spans="1:37">
      <c r="A388" s="284"/>
      <c r="B388" s="285"/>
      <c r="C388" s="279"/>
      <c r="D388" s="279"/>
      <c r="E388" s="268"/>
      <c r="F388" s="268"/>
      <c r="G388" s="268"/>
      <c r="H388" s="286"/>
      <c r="I388" s="286"/>
      <c r="J388" s="279"/>
      <c r="K388" s="287"/>
      <c r="L388" s="281"/>
      <c r="M388" s="281"/>
      <c r="N388" s="281"/>
      <c r="O388" s="281"/>
      <c r="P388" s="281"/>
      <c r="Q388" s="281"/>
      <c r="R388" s="281"/>
      <c r="S388" s="281"/>
      <c r="T388" s="281"/>
      <c r="U388" s="281"/>
      <c r="V388" s="281"/>
      <c r="W388" s="281"/>
      <c r="X388" s="281"/>
      <c r="Y388" s="281"/>
      <c r="Z388" s="281"/>
      <c r="AA388" s="281"/>
      <c r="AB388" s="281"/>
      <c r="AC388" s="281"/>
      <c r="AD388" s="281"/>
      <c r="AE388" s="281"/>
      <c r="AF388" s="281"/>
      <c r="AG388" s="281"/>
      <c r="AH388" s="281"/>
      <c r="AI388" s="281"/>
      <c r="AJ388" s="283"/>
      <c r="AK388" s="283"/>
    </row>
    <row r="389" s="232" customFormat="1" spans="1:37">
      <c r="A389" s="284"/>
      <c r="B389" s="285"/>
      <c r="C389" s="279"/>
      <c r="D389" s="279"/>
      <c r="E389" s="268"/>
      <c r="F389" s="268"/>
      <c r="G389" s="268"/>
      <c r="H389" s="286"/>
      <c r="I389" s="286"/>
      <c r="J389" s="279"/>
      <c r="K389" s="287"/>
      <c r="L389" s="281"/>
      <c r="M389" s="281"/>
      <c r="N389" s="281"/>
      <c r="O389" s="281"/>
      <c r="P389" s="281"/>
      <c r="Q389" s="281"/>
      <c r="R389" s="281"/>
      <c r="S389" s="281"/>
      <c r="T389" s="281"/>
      <c r="U389" s="281"/>
      <c r="V389" s="281"/>
      <c r="W389" s="281"/>
      <c r="X389" s="281"/>
      <c r="Y389" s="281"/>
      <c r="Z389" s="281"/>
      <c r="AA389" s="281"/>
      <c r="AB389" s="281"/>
      <c r="AC389" s="281"/>
      <c r="AD389" s="281"/>
      <c r="AE389" s="281"/>
      <c r="AF389" s="281"/>
      <c r="AG389" s="281"/>
      <c r="AH389" s="281"/>
      <c r="AI389" s="281"/>
      <c r="AJ389" s="283"/>
      <c r="AK389" s="283"/>
    </row>
    <row r="390" s="232" customFormat="1" spans="1:37">
      <c r="A390" s="284"/>
      <c r="B390" s="285"/>
      <c r="C390" s="279"/>
      <c r="D390" s="279"/>
      <c r="E390" s="268"/>
      <c r="F390" s="268"/>
      <c r="G390" s="268"/>
      <c r="H390" s="286"/>
      <c r="I390" s="286"/>
      <c r="J390" s="279"/>
      <c r="K390" s="287"/>
      <c r="L390" s="281"/>
      <c r="M390" s="281"/>
      <c r="N390" s="281"/>
      <c r="O390" s="281"/>
      <c r="P390" s="281"/>
      <c r="Q390" s="281"/>
      <c r="R390" s="281"/>
      <c r="S390" s="281"/>
      <c r="T390" s="281"/>
      <c r="U390" s="281"/>
      <c r="V390" s="281"/>
      <c r="W390" s="281"/>
      <c r="X390" s="281"/>
      <c r="Y390" s="281"/>
      <c r="Z390" s="281"/>
      <c r="AA390" s="281"/>
      <c r="AB390" s="281"/>
      <c r="AC390" s="281"/>
      <c r="AD390" s="281"/>
      <c r="AE390" s="281"/>
      <c r="AF390" s="281"/>
      <c r="AG390" s="281"/>
      <c r="AH390" s="281"/>
      <c r="AI390" s="281"/>
      <c r="AJ390" s="283"/>
      <c r="AK390" s="283"/>
    </row>
    <row r="391" s="232" customFormat="1" spans="1:37">
      <c r="A391" s="284"/>
      <c r="B391" s="285"/>
      <c r="C391" s="279"/>
      <c r="D391" s="279"/>
      <c r="E391" s="268"/>
      <c r="F391" s="268"/>
      <c r="G391" s="268"/>
      <c r="H391" s="286"/>
      <c r="I391" s="286"/>
      <c r="J391" s="279"/>
      <c r="K391" s="287"/>
      <c r="L391" s="281"/>
      <c r="M391" s="281"/>
      <c r="N391" s="281"/>
      <c r="O391" s="281"/>
      <c r="P391" s="281"/>
      <c r="Q391" s="281"/>
      <c r="R391" s="281"/>
      <c r="S391" s="281"/>
      <c r="T391" s="281"/>
      <c r="U391" s="281"/>
      <c r="V391" s="281"/>
      <c r="W391" s="281"/>
      <c r="X391" s="281"/>
      <c r="Y391" s="281"/>
      <c r="Z391" s="281"/>
      <c r="AA391" s="281"/>
      <c r="AB391" s="281"/>
      <c r="AC391" s="281"/>
      <c r="AD391" s="281"/>
      <c r="AE391" s="281"/>
      <c r="AF391" s="281"/>
      <c r="AG391" s="281"/>
      <c r="AH391" s="281"/>
      <c r="AI391" s="281"/>
      <c r="AJ391" s="283"/>
      <c r="AK391" s="283"/>
    </row>
    <row r="392" s="232" customFormat="1" spans="1:37">
      <c r="A392" s="284"/>
      <c r="B392" s="285"/>
      <c r="C392" s="279"/>
      <c r="D392" s="279"/>
      <c r="E392" s="268"/>
      <c r="F392" s="268"/>
      <c r="G392" s="268"/>
      <c r="H392" s="286"/>
      <c r="I392" s="286"/>
      <c r="J392" s="279"/>
      <c r="K392" s="287"/>
      <c r="L392" s="281"/>
      <c r="M392" s="281"/>
      <c r="N392" s="281"/>
      <c r="O392" s="281"/>
      <c r="P392" s="281"/>
      <c r="Q392" s="281"/>
      <c r="R392" s="281"/>
      <c r="S392" s="281"/>
      <c r="T392" s="281"/>
      <c r="U392" s="281"/>
      <c r="V392" s="281"/>
      <c r="W392" s="281"/>
      <c r="X392" s="281"/>
      <c r="Y392" s="281"/>
      <c r="Z392" s="281"/>
      <c r="AA392" s="281"/>
      <c r="AB392" s="281"/>
      <c r="AC392" s="281"/>
      <c r="AD392" s="281"/>
      <c r="AE392" s="281"/>
      <c r="AF392" s="281"/>
      <c r="AG392" s="281"/>
      <c r="AH392" s="281"/>
      <c r="AI392" s="281"/>
      <c r="AJ392" s="283"/>
      <c r="AK392" s="283"/>
    </row>
    <row r="393" s="232" customFormat="1" spans="1:37">
      <c r="A393" s="284"/>
      <c r="B393" s="285"/>
      <c r="C393" s="279"/>
      <c r="D393" s="279"/>
      <c r="E393" s="268"/>
      <c r="F393" s="268"/>
      <c r="G393" s="268"/>
      <c r="H393" s="286"/>
      <c r="I393" s="286"/>
      <c r="J393" s="279"/>
      <c r="K393" s="287"/>
      <c r="L393" s="281"/>
      <c r="M393" s="281"/>
      <c r="N393" s="281"/>
      <c r="O393" s="281"/>
      <c r="P393" s="281"/>
      <c r="Q393" s="281"/>
      <c r="R393" s="281"/>
      <c r="S393" s="281"/>
      <c r="T393" s="281"/>
      <c r="U393" s="281"/>
      <c r="V393" s="281"/>
      <c r="W393" s="281"/>
      <c r="X393" s="281"/>
      <c r="Y393" s="281"/>
      <c r="Z393" s="281"/>
      <c r="AA393" s="281"/>
      <c r="AB393" s="281"/>
      <c r="AC393" s="281"/>
      <c r="AD393" s="281"/>
      <c r="AE393" s="281"/>
      <c r="AF393" s="281"/>
      <c r="AG393" s="281"/>
      <c r="AH393" s="281"/>
      <c r="AI393" s="281"/>
      <c r="AJ393" s="283"/>
      <c r="AK393" s="283"/>
    </row>
    <row r="394" s="232" customFormat="1" spans="1:37">
      <c r="A394" s="284"/>
      <c r="B394" s="285"/>
      <c r="C394" s="279"/>
      <c r="D394" s="279"/>
      <c r="E394" s="268"/>
      <c r="F394" s="268"/>
      <c r="G394" s="268"/>
      <c r="H394" s="286"/>
      <c r="I394" s="286"/>
      <c r="J394" s="279"/>
      <c r="K394" s="287"/>
      <c r="L394" s="281"/>
      <c r="M394" s="281"/>
      <c r="N394" s="281"/>
      <c r="O394" s="281"/>
      <c r="P394" s="281"/>
      <c r="Q394" s="281"/>
      <c r="R394" s="281"/>
      <c r="S394" s="281"/>
      <c r="T394" s="281"/>
      <c r="U394" s="281"/>
      <c r="V394" s="281"/>
      <c r="W394" s="281"/>
      <c r="X394" s="281"/>
      <c r="Y394" s="281"/>
      <c r="Z394" s="281"/>
      <c r="AA394" s="281"/>
      <c r="AB394" s="281"/>
      <c r="AC394" s="281"/>
      <c r="AD394" s="281"/>
      <c r="AE394" s="281"/>
      <c r="AF394" s="281"/>
      <c r="AG394" s="281"/>
      <c r="AH394" s="281"/>
      <c r="AI394" s="281"/>
      <c r="AJ394" s="283"/>
      <c r="AK394" s="283"/>
    </row>
    <row r="395" s="232" customFormat="1" spans="1:37">
      <c r="A395" s="284"/>
      <c r="B395" s="285"/>
      <c r="C395" s="279"/>
      <c r="D395" s="279"/>
      <c r="E395" s="268"/>
      <c r="F395" s="268"/>
      <c r="G395" s="268"/>
      <c r="H395" s="286"/>
      <c r="I395" s="286"/>
      <c r="J395" s="279"/>
      <c r="K395" s="287"/>
      <c r="L395" s="281"/>
      <c r="M395" s="281"/>
      <c r="N395" s="281"/>
      <c r="O395" s="281"/>
      <c r="P395" s="281"/>
      <c r="Q395" s="281"/>
      <c r="R395" s="281"/>
      <c r="S395" s="281"/>
      <c r="T395" s="281"/>
      <c r="U395" s="281"/>
      <c r="V395" s="281"/>
      <c r="W395" s="281"/>
      <c r="X395" s="281"/>
      <c r="Y395" s="281"/>
      <c r="Z395" s="281"/>
      <c r="AA395" s="281"/>
      <c r="AB395" s="281"/>
      <c r="AC395" s="281"/>
      <c r="AD395" s="281"/>
      <c r="AE395" s="281"/>
      <c r="AF395" s="281"/>
      <c r="AG395" s="281"/>
      <c r="AH395" s="281"/>
      <c r="AI395" s="281"/>
      <c r="AJ395" s="283"/>
      <c r="AK395" s="283"/>
    </row>
    <row r="396" s="232" customFormat="1" spans="1:37">
      <c r="A396" s="284"/>
      <c r="B396" s="285"/>
      <c r="C396" s="279"/>
      <c r="D396" s="279"/>
      <c r="E396" s="268"/>
      <c r="F396" s="268"/>
      <c r="G396" s="268"/>
      <c r="H396" s="286"/>
      <c r="I396" s="286"/>
      <c r="J396" s="279"/>
      <c r="K396" s="287"/>
      <c r="L396" s="281"/>
      <c r="M396" s="281"/>
      <c r="N396" s="281"/>
      <c r="O396" s="281"/>
      <c r="P396" s="281"/>
      <c r="Q396" s="281"/>
      <c r="R396" s="281"/>
      <c r="S396" s="281"/>
      <c r="T396" s="281"/>
      <c r="U396" s="281"/>
      <c r="V396" s="281"/>
      <c r="W396" s="281"/>
      <c r="X396" s="281"/>
      <c r="Y396" s="281"/>
      <c r="Z396" s="281"/>
      <c r="AA396" s="281"/>
      <c r="AB396" s="281"/>
      <c r="AC396" s="281"/>
      <c r="AD396" s="281"/>
      <c r="AE396" s="281"/>
      <c r="AF396" s="281"/>
      <c r="AG396" s="281"/>
      <c r="AH396" s="281"/>
      <c r="AI396" s="281"/>
      <c r="AJ396" s="283"/>
      <c r="AK396" s="283"/>
    </row>
    <row r="397" s="232" customFormat="1" spans="1:37">
      <c r="A397" s="284"/>
      <c r="B397" s="285"/>
      <c r="C397" s="279"/>
      <c r="D397" s="279"/>
      <c r="E397" s="268"/>
      <c r="F397" s="268"/>
      <c r="G397" s="268"/>
      <c r="H397" s="286"/>
      <c r="I397" s="286"/>
      <c r="J397" s="279"/>
      <c r="K397" s="287"/>
      <c r="L397" s="281"/>
      <c r="M397" s="281"/>
      <c r="N397" s="281"/>
      <c r="O397" s="281"/>
      <c r="P397" s="281"/>
      <c r="Q397" s="281"/>
      <c r="R397" s="281"/>
      <c r="S397" s="281"/>
      <c r="T397" s="281"/>
      <c r="U397" s="281"/>
      <c r="V397" s="281"/>
      <c r="W397" s="281"/>
      <c r="X397" s="281"/>
      <c r="Y397" s="281"/>
      <c r="Z397" s="281"/>
      <c r="AA397" s="281"/>
      <c r="AB397" s="281"/>
      <c r="AC397" s="281"/>
      <c r="AD397" s="281"/>
      <c r="AE397" s="281"/>
      <c r="AF397" s="281"/>
      <c r="AG397" s="281"/>
      <c r="AH397" s="281"/>
      <c r="AI397" s="281"/>
      <c r="AJ397" s="283"/>
      <c r="AK397" s="283"/>
    </row>
    <row r="398" s="232" customFormat="1" spans="1:37">
      <c r="A398" s="284"/>
      <c r="B398" s="285"/>
      <c r="C398" s="279"/>
      <c r="D398" s="279"/>
      <c r="E398" s="268"/>
      <c r="F398" s="268"/>
      <c r="G398" s="268"/>
      <c r="H398" s="286"/>
      <c r="I398" s="286"/>
      <c r="J398" s="279"/>
      <c r="K398" s="287"/>
      <c r="L398" s="281"/>
      <c r="M398" s="281"/>
      <c r="N398" s="281"/>
      <c r="O398" s="281"/>
      <c r="P398" s="281"/>
      <c r="Q398" s="281"/>
      <c r="R398" s="281"/>
      <c r="S398" s="281"/>
      <c r="T398" s="281"/>
      <c r="U398" s="281"/>
      <c r="V398" s="281"/>
      <c r="W398" s="281"/>
      <c r="X398" s="281"/>
      <c r="Y398" s="281"/>
      <c r="Z398" s="281"/>
      <c r="AA398" s="281"/>
      <c r="AB398" s="281"/>
      <c r="AC398" s="281"/>
      <c r="AD398" s="281"/>
      <c r="AE398" s="281"/>
      <c r="AF398" s="281"/>
      <c r="AG398" s="281"/>
      <c r="AH398" s="281"/>
      <c r="AI398" s="281"/>
      <c r="AJ398" s="283"/>
      <c r="AK398" s="283"/>
    </row>
    <row r="399" s="232" customFormat="1" spans="1:37">
      <c r="A399" s="284"/>
      <c r="B399" s="285"/>
      <c r="C399" s="279"/>
      <c r="D399" s="279"/>
      <c r="E399" s="268"/>
      <c r="F399" s="268"/>
      <c r="G399" s="268"/>
      <c r="H399" s="286"/>
      <c r="I399" s="286"/>
      <c r="J399" s="279"/>
      <c r="K399" s="287"/>
      <c r="L399" s="281"/>
      <c r="M399" s="281"/>
      <c r="N399" s="281"/>
      <c r="O399" s="281"/>
      <c r="P399" s="281"/>
      <c r="Q399" s="281"/>
      <c r="R399" s="281"/>
      <c r="S399" s="281"/>
      <c r="T399" s="281"/>
      <c r="U399" s="281"/>
      <c r="V399" s="281"/>
      <c r="W399" s="281"/>
      <c r="X399" s="281"/>
      <c r="Y399" s="281"/>
      <c r="Z399" s="281"/>
      <c r="AA399" s="281"/>
      <c r="AB399" s="281"/>
      <c r="AC399" s="281"/>
      <c r="AD399" s="281"/>
      <c r="AE399" s="281"/>
      <c r="AF399" s="281"/>
      <c r="AG399" s="281"/>
      <c r="AH399" s="281"/>
      <c r="AI399" s="281"/>
      <c r="AJ399" s="283"/>
      <c r="AK399" s="283"/>
    </row>
    <row r="400" s="232" customFormat="1" spans="1:37">
      <c r="A400" s="284"/>
      <c r="B400" s="285"/>
      <c r="C400" s="279"/>
      <c r="D400" s="279"/>
      <c r="E400" s="268"/>
      <c r="F400" s="268"/>
      <c r="G400" s="268"/>
      <c r="H400" s="286"/>
      <c r="I400" s="286"/>
      <c r="J400" s="279"/>
      <c r="K400" s="287"/>
      <c r="L400" s="281"/>
      <c r="M400" s="281"/>
      <c r="N400" s="281"/>
      <c r="O400" s="281"/>
      <c r="P400" s="281"/>
      <c r="Q400" s="281"/>
      <c r="R400" s="281"/>
      <c r="S400" s="281"/>
      <c r="T400" s="281"/>
      <c r="U400" s="281"/>
      <c r="V400" s="281"/>
      <c r="W400" s="281"/>
      <c r="X400" s="281"/>
      <c r="Y400" s="281"/>
      <c r="Z400" s="281"/>
      <c r="AA400" s="281"/>
      <c r="AB400" s="281"/>
      <c r="AC400" s="281"/>
      <c r="AD400" s="281"/>
      <c r="AE400" s="281"/>
      <c r="AF400" s="281"/>
      <c r="AG400" s="281"/>
      <c r="AH400" s="281"/>
      <c r="AI400" s="281"/>
      <c r="AJ400" s="283"/>
      <c r="AK400" s="283"/>
    </row>
    <row r="401" s="232" customFormat="1" spans="1:37">
      <c r="A401" s="284"/>
      <c r="B401" s="285"/>
      <c r="C401" s="279"/>
      <c r="D401" s="279"/>
      <c r="E401" s="268"/>
      <c r="F401" s="268"/>
      <c r="G401" s="268"/>
      <c r="H401" s="286"/>
      <c r="I401" s="286"/>
      <c r="J401" s="279"/>
      <c r="K401" s="287"/>
      <c r="L401" s="281"/>
      <c r="M401" s="281"/>
      <c r="N401" s="281"/>
      <c r="O401" s="281"/>
      <c r="P401" s="281"/>
      <c r="Q401" s="281"/>
      <c r="R401" s="281"/>
      <c r="S401" s="281"/>
      <c r="T401" s="281"/>
      <c r="U401" s="281"/>
      <c r="V401" s="281"/>
      <c r="W401" s="281"/>
      <c r="X401" s="281"/>
      <c r="Y401" s="281"/>
      <c r="Z401" s="281"/>
      <c r="AA401" s="281"/>
      <c r="AB401" s="281"/>
      <c r="AC401" s="281"/>
      <c r="AD401" s="281"/>
      <c r="AE401" s="281"/>
      <c r="AF401" s="281"/>
      <c r="AG401" s="281"/>
      <c r="AH401" s="281"/>
      <c r="AI401" s="281"/>
      <c r="AJ401" s="283"/>
      <c r="AK401" s="283"/>
    </row>
    <row r="402" s="232" customFormat="1" spans="1:37">
      <c r="A402" s="284"/>
      <c r="B402" s="285"/>
      <c r="C402" s="279"/>
      <c r="D402" s="279"/>
      <c r="E402" s="268"/>
      <c r="F402" s="268"/>
      <c r="G402" s="268"/>
      <c r="H402" s="286"/>
      <c r="I402" s="286"/>
      <c r="J402" s="279"/>
      <c r="K402" s="287"/>
      <c r="L402" s="281"/>
      <c r="M402" s="281"/>
      <c r="N402" s="281"/>
      <c r="O402" s="281"/>
      <c r="P402" s="281"/>
      <c r="Q402" s="281"/>
      <c r="R402" s="281"/>
      <c r="S402" s="281"/>
      <c r="T402" s="281"/>
      <c r="U402" s="281"/>
      <c r="V402" s="281"/>
      <c r="W402" s="281"/>
      <c r="X402" s="281"/>
      <c r="Y402" s="281"/>
      <c r="Z402" s="281"/>
      <c r="AA402" s="281"/>
      <c r="AB402" s="281"/>
      <c r="AC402" s="281"/>
      <c r="AD402" s="281"/>
      <c r="AE402" s="281"/>
      <c r="AF402" s="281"/>
      <c r="AG402" s="281"/>
      <c r="AH402" s="281"/>
      <c r="AI402" s="281"/>
      <c r="AJ402" s="283"/>
      <c r="AK402" s="283"/>
    </row>
    <row r="403" s="232" customFormat="1" spans="1:37">
      <c r="A403" s="284"/>
      <c r="B403" s="285"/>
      <c r="C403" s="279"/>
      <c r="D403" s="279"/>
      <c r="E403" s="268"/>
      <c r="F403" s="268"/>
      <c r="G403" s="268"/>
      <c r="H403" s="286"/>
      <c r="I403" s="286"/>
      <c r="J403" s="279"/>
      <c r="K403" s="287"/>
      <c r="L403" s="281"/>
      <c r="M403" s="281"/>
      <c r="N403" s="281"/>
      <c r="O403" s="281"/>
      <c r="P403" s="281"/>
      <c r="Q403" s="281"/>
      <c r="R403" s="281"/>
      <c r="S403" s="281"/>
      <c r="T403" s="281"/>
      <c r="U403" s="281"/>
      <c r="V403" s="281"/>
      <c r="W403" s="281"/>
      <c r="X403" s="281"/>
      <c r="Y403" s="281"/>
      <c r="Z403" s="281"/>
      <c r="AA403" s="281"/>
      <c r="AB403" s="281"/>
      <c r="AC403" s="281"/>
      <c r="AD403" s="281"/>
      <c r="AE403" s="281"/>
      <c r="AF403" s="281"/>
      <c r="AG403" s="281"/>
      <c r="AH403" s="281"/>
      <c r="AI403" s="281"/>
      <c r="AJ403" s="283"/>
      <c r="AK403" s="283"/>
    </row>
    <row r="404" s="232" customFormat="1" spans="1:37">
      <c r="A404" s="284"/>
      <c r="B404" s="285"/>
      <c r="C404" s="279"/>
      <c r="D404" s="279"/>
      <c r="E404" s="268"/>
      <c r="F404" s="268"/>
      <c r="G404" s="268"/>
      <c r="H404" s="286"/>
      <c r="I404" s="286"/>
      <c r="J404" s="279"/>
      <c r="K404" s="287"/>
      <c r="L404" s="281"/>
      <c r="M404" s="281"/>
      <c r="N404" s="281"/>
      <c r="O404" s="281"/>
      <c r="P404" s="281"/>
      <c r="Q404" s="281"/>
      <c r="R404" s="281"/>
      <c r="S404" s="281"/>
      <c r="T404" s="281"/>
      <c r="U404" s="281"/>
      <c r="V404" s="281"/>
      <c r="W404" s="281"/>
      <c r="X404" s="281"/>
      <c r="Y404" s="281"/>
      <c r="Z404" s="281"/>
      <c r="AA404" s="281"/>
      <c r="AB404" s="281"/>
      <c r="AC404" s="281"/>
      <c r="AD404" s="281"/>
      <c r="AE404" s="281"/>
      <c r="AF404" s="281"/>
      <c r="AG404" s="281"/>
      <c r="AH404" s="281"/>
      <c r="AI404" s="281"/>
      <c r="AJ404" s="283"/>
      <c r="AK404" s="283"/>
    </row>
    <row r="405" s="232" customFormat="1" spans="1:37">
      <c r="A405" s="284"/>
      <c r="B405" s="285"/>
      <c r="C405" s="279"/>
      <c r="D405" s="279"/>
      <c r="E405" s="268"/>
      <c r="F405" s="268"/>
      <c r="G405" s="268"/>
      <c r="H405" s="286"/>
      <c r="I405" s="286"/>
      <c r="J405" s="279"/>
      <c r="K405" s="287"/>
      <c r="L405" s="281"/>
      <c r="M405" s="281"/>
      <c r="N405" s="281"/>
      <c r="O405" s="281"/>
      <c r="P405" s="281"/>
      <c r="Q405" s="281"/>
      <c r="R405" s="281"/>
      <c r="S405" s="281"/>
      <c r="T405" s="281"/>
      <c r="U405" s="281"/>
      <c r="V405" s="281"/>
      <c r="W405" s="281"/>
      <c r="X405" s="281"/>
      <c r="Y405" s="281"/>
      <c r="Z405" s="281"/>
      <c r="AA405" s="281"/>
      <c r="AB405" s="281"/>
      <c r="AC405" s="281"/>
      <c r="AD405" s="281"/>
      <c r="AE405" s="281"/>
      <c r="AF405" s="281"/>
      <c r="AG405" s="281"/>
      <c r="AH405" s="281"/>
      <c r="AI405" s="281"/>
      <c r="AJ405" s="283"/>
      <c r="AK405" s="283"/>
    </row>
    <row r="406" s="232" customFormat="1" spans="1:37">
      <c r="A406" s="284"/>
      <c r="B406" s="285"/>
      <c r="C406" s="279"/>
      <c r="D406" s="279"/>
      <c r="E406" s="268"/>
      <c r="F406" s="268"/>
      <c r="G406" s="268"/>
      <c r="H406" s="286"/>
      <c r="I406" s="286"/>
      <c r="J406" s="279"/>
      <c r="K406" s="287"/>
      <c r="L406" s="281"/>
      <c r="M406" s="281"/>
      <c r="N406" s="281"/>
      <c r="O406" s="281"/>
      <c r="P406" s="281"/>
      <c r="Q406" s="281"/>
      <c r="R406" s="281"/>
      <c r="S406" s="281"/>
      <c r="T406" s="281"/>
      <c r="U406" s="281"/>
      <c r="V406" s="281"/>
      <c r="W406" s="281"/>
      <c r="X406" s="281"/>
      <c r="Y406" s="281"/>
      <c r="Z406" s="281"/>
      <c r="AA406" s="281"/>
      <c r="AB406" s="281"/>
      <c r="AC406" s="281"/>
      <c r="AD406" s="281"/>
      <c r="AE406" s="281"/>
      <c r="AF406" s="281"/>
      <c r="AG406" s="281"/>
      <c r="AH406" s="281"/>
      <c r="AI406" s="281"/>
      <c r="AJ406" s="283"/>
      <c r="AK406" s="283"/>
    </row>
    <row r="407" s="232" customFormat="1" spans="1:37">
      <c r="A407" s="284"/>
      <c r="B407" s="285"/>
      <c r="C407" s="279"/>
      <c r="D407" s="279"/>
      <c r="E407" s="268"/>
      <c r="F407" s="268"/>
      <c r="G407" s="268"/>
      <c r="H407" s="286"/>
      <c r="I407" s="286"/>
      <c r="J407" s="279"/>
      <c r="K407" s="287"/>
      <c r="L407" s="281"/>
      <c r="M407" s="281"/>
      <c r="N407" s="281"/>
      <c r="O407" s="281"/>
      <c r="P407" s="281"/>
      <c r="Q407" s="281"/>
      <c r="R407" s="281"/>
      <c r="S407" s="281"/>
      <c r="T407" s="281"/>
      <c r="U407" s="281"/>
      <c r="V407" s="281"/>
      <c r="W407" s="281"/>
      <c r="X407" s="281"/>
      <c r="Y407" s="281"/>
      <c r="Z407" s="281"/>
      <c r="AA407" s="281"/>
      <c r="AB407" s="281"/>
      <c r="AC407" s="281"/>
      <c r="AD407" s="281"/>
      <c r="AE407" s="281"/>
      <c r="AF407" s="281"/>
      <c r="AG407" s="281"/>
      <c r="AH407" s="281"/>
      <c r="AI407" s="281"/>
      <c r="AJ407" s="283"/>
      <c r="AK407" s="283"/>
    </row>
    <row r="408" s="232" customFormat="1" spans="1:37">
      <c r="A408" s="284"/>
      <c r="B408" s="285"/>
      <c r="C408" s="279"/>
      <c r="D408" s="279"/>
      <c r="E408" s="268"/>
      <c r="F408" s="268"/>
      <c r="G408" s="268"/>
      <c r="H408" s="286"/>
      <c r="I408" s="286"/>
      <c r="J408" s="279"/>
      <c r="K408" s="287"/>
      <c r="L408" s="281"/>
      <c r="M408" s="281"/>
      <c r="N408" s="281"/>
      <c r="O408" s="281"/>
      <c r="P408" s="281"/>
      <c r="Q408" s="281"/>
      <c r="R408" s="281"/>
      <c r="S408" s="281"/>
      <c r="T408" s="281"/>
      <c r="U408" s="281"/>
      <c r="V408" s="281"/>
      <c r="W408" s="281"/>
      <c r="X408" s="281"/>
      <c r="Y408" s="281"/>
      <c r="Z408" s="281"/>
      <c r="AA408" s="281"/>
      <c r="AB408" s="281"/>
      <c r="AC408" s="281"/>
      <c r="AD408" s="281"/>
      <c r="AE408" s="281"/>
      <c r="AF408" s="281"/>
      <c r="AG408" s="281"/>
      <c r="AH408" s="281"/>
      <c r="AI408" s="281"/>
      <c r="AJ408" s="283"/>
      <c r="AK408" s="283"/>
    </row>
    <row r="409" s="232" customFormat="1" spans="1:37">
      <c r="A409" s="284"/>
      <c r="B409" s="285"/>
      <c r="C409" s="279"/>
      <c r="D409" s="279"/>
      <c r="E409" s="268"/>
      <c r="F409" s="268"/>
      <c r="G409" s="268"/>
      <c r="H409" s="286"/>
      <c r="I409" s="286"/>
      <c r="J409" s="279"/>
      <c r="K409" s="287"/>
      <c r="L409" s="281"/>
      <c r="M409" s="281"/>
      <c r="N409" s="281"/>
      <c r="O409" s="281"/>
      <c r="P409" s="281"/>
      <c r="Q409" s="281"/>
      <c r="R409" s="281"/>
      <c r="S409" s="281"/>
      <c r="T409" s="281"/>
      <c r="U409" s="281"/>
      <c r="V409" s="281"/>
      <c r="W409" s="281"/>
      <c r="X409" s="281"/>
      <c r="Y409" s="281"/>
      <c r="Z409" s="281"/>
      <c r="AA409" s="281"/>
      <c r="AB409" s="281"/>
      <c r="AC409" s="281"/>
      <c r="AD409" s="281"/>
      <c r="AE409" s="281"/>
      <c r="AF409" s="281"/>
      <c r="AG409" s="281"/>
      <c r="AH409" s="281"/>
      <c r="AI409" s="281"/>
      <c r="AJ409" s="283"/>
      <c r="AK409" s="283"/>
    </row>
    <row r="410" s="232" customFormat="1" spans="1:37">
      <c r="A410" s="284"/>
      <c r="B410" s="285"/>
      <c r="C410" s="279"/>
      <c r="D410" s="279"/>
      <c r="E410" s="268"/>
      <c r="F410" s="268"/>
      <c r="G410" s="268"/>
      <c r="H410" s="286"/>
      <c r="I410" s="286"/>
      <c r="J410" s="279"/>
      <c r="K410" s="287"/>
      <c r="L410" s="281"/>
      <c r="M410" s="281"/>
      <c r="N410" s="281"/>
      <c r="O410" s="281"/>
      <c r="P410" s="281"/>
      <c r="Q410" s="281"/>
      <c r="R410" s="281"/>
      <c r="S410" s="281"/>
      <c r="T410" s="281"/>
      <c r="U410" s="281"/>
      <c r="V410" s="281"/>
      <c r="W410" s="281"/>
      <c r="X410" s="281"/>
      <c r="Y410" s="281"/>
      <c r="Z410" s="281"/>
      <c r="AA410" s="281"/>
      <c r="AB410" s="281"/>
      <c r="AC410" s="281"/>
      <c r="AD410" s="281"/>
      <c r="AE410" s="281"/>
      <c r="AF410" s="281"/>
      <c r="AG410" s="281"/>
      <c r="AH410" s="281"/>
      <c r="AI410" s="281"/>
      <c r="AJ410" s="283"/>
      <c r="AK410" s="283"/>
    </row>
    <row r="411" s="232" customFormat="1" spans="1:37">
      <c r="A411" s="284"/>
      <c r="B411" s="285"/>
      <c r="C411" s="279"/>
      <c r="D411" s="279"/>
      <c r="E411" s="268"/>
      <c r="F411" s="268"/>
      <c r="G411" s="268"/>
      <c r="H411" s="286"/>
      <c r="I411" s="286"/>
      <c r="J411" s="279"/>
      <c r="K411" s="287"/>
      <c r="L411" s="281"/>
      <c r="M411" s="281"/>
      <c r="N411" s="281"/>
      <c r="O411" s="281"/>
      <c r="P411" s="281"/>
      <c r="Q411" s="281"/>
      <c r="R411" s="281"/>
      <c r="S411" s="281"/>
      <c r="T411" s="281"/>
      <c r="U411" s="281"/>
      <c r="V411" s="281"/>
      <c r="W411" s="281"/>
      <c r="X411" s="281"/>
      <c r="Y411" s="281"/>
      <c r="Z411" s="281"/>
      <c r="AA411" s="281"/>
      <c r="AB411" s="281"/>
      <c r="AC411" s="281"/>
      <c r="AD411" s="281"/>
      <c r="AE411" s="281"/>
      <c r="AF411" s="281"/>
      <c r="AG411" s="281"/>
      <c r="AH411" s="281"/>
      <c r="AI411" s="281"/>
      <c r="AJ411" s="283"/>
      <c r="AK411" s="283"/>
    </row>
    <row r="412" s="232" customFormat="1" spans="1:37">
      <c r="A412" s="284"/>
      <c r="B412" s="285"/>
      <c r="C412" s="279"/>
      <c r="D412" s="279"/>
      <c r="E412" s="268"/>
      <c r="F412" s="268"/>
      <c r="G412" s="268"/>
      <c r="H412" s="286"/>
      <c r="I412" s="286"/>
      <c r="J412" s="279"/>
      <c r="K412" s="287"/>
      <c r="L412" s="281"/>
      <c r="M412" s="281"/>
      <c r="N412" s="281"/>
      <c r="O412" s="281"/>
      <c r="P412" s="281"/>
      <c r="Q412" s="281"/>
      <c r="R412" s="281"/>
      <c r="S412" s="281"/>
      <c r="T412" s="281"/>
      <c r="U412" s="281"/>
      <c r="V412" s="281"/>
      <c r="W412" s="281"/>
      <c r="X412" s="281"/>
      <c r="Y412" s="281"/>
      <c r="Z412" s="281"/>
      <c r="AA412" s="281"/>
      <c r="AB412" s="281"/>
      <c r="AC412" s="281"/>
      <c r="AD412" s="281"/>
      <c r="AE412" s="281"/>
      <c r="AF412" s="281"/>
      <c r="AG412" s="281"/>
      <c r="AH412" s="281"/>
      <c r="AI412" s="281"/>
      <c r="AJ412" s="283"/>
      <c r="AK412" s="283"/>
    </row>
    <row r="413" s="232" customFormat="1" spans="1:37">
      <c r="A413" s="284"/>
      <c r="B413" s="285"/>
      <c r="C413" s="279"/>
      <c r="D413" s="279"/>
      <c r="E413" s="268"/>
      <c r="F413" s="268"/>
      <c r="G413" s="268"/>
      <c r="H413" s="286"/>
      <c r="I413" s="286"/>
      <c r="J413" s="279"/>
      <c r="K413" s="287"/>
      <c r="L413" s="281"/>
      <c r="M413" s="281"/>
      <c r="N413" s="281"/>
      <c r="O413" s="281"/>
      <c r="P413" s="281"/>
      <c r="Q413" s="281"/>
      <c r="R413" s="281"/>
      <c r="S413" s="281"/>
      <c r="T413" s="281"/>
      <c r="U413" s="281"/>
      <c r="V413" s="281"/>
      <c r="W413" s="281"/>
      <c r="X413" s="281"/>
      <c r="Y413" s="281"/>
      <c r="Z413" s="281"/>
      <c r="AA413" s="281"/>
      <c r="AB413" s="281"/>
      <c r="AC413" s="281"/>
      <c r="AD413" s="281"/>
      <c r="AE413" s="281"/>
      <c r="AF413" s="281"/>
      <c r="AG413" s="281"/>
      <c r="AH413" s="281"/>
      <c r="AI413" s="281"/>
      <c r="AJ413" s="283"/>
      <c r="AK413" s="283"/>
    </row>
    <row r="414" s="232" customFormat="1" spans="1:37">
      <c r="A414" s="284"/>
      <c r="B414" s="285"/>
      <c r="C414" s="279"/>
      <c r="D414" s="279"/>
      <c r="E414" s="268"/>
      <c r="F414" s="268"/>
      <c r="G414" s="268"/>
      <c r="H414" s="286"/>
      <c r="I414" s="286"/>
      <c r="J414" s="279"/>
      <c r="K414" s="287"/>
      <c r="L414" s="281"/>
      <c r="M414" s="281"/>
      <c r="N414" s="281"/>
      <c r="O414" s="281"/>
      <c r="P414" s="281"/>
      <c r="Q414" s="281"/>
      <c r="R414" s="281"/>
      <c r="S414" s="281"/>
      <c r="T414" s="281"/>
      <c r="U414" s="281"/>
      <c r="V414" s="281"/>
      <c r="W414" s="281"/>
      <c r="X414" s="281"/>
      <c r="Y414" s="281"/>
      <c r="Z414" s="281"/>
      <c r="AA414" s="281"/>
      <c r="AB414" s="281"/>
      <c r="AC414" s="281"/>
      <c r="AD414" s="281"/>
      <c r="AE414" s="281"/>
      <c r="AF414" s="281"/>
      <c r="AG414" s="281"/>
      <c r="AH414" s="281"/>
      <c r="AI414" s="281"/>
      <c r="AJ414" s="283"/>
      <c r="AK414" s="283"/>
    </row>
    <row r="415" s="232" customFormat="1" spans="1:37">
      <c r="A415" s="284"/>
      <c r="B415" s="285"/>
      <c r="C415" s="279"/>
      <c r="D415" s="279"/>
      <c r="E415" s="268"/>
      <c r="F415" s="268"/>
      <c r="G415" s="268"/>
      <c r="H415" s="286"/>
      <c r="I415" s="286"/>
      <c r="J415" s="279"/>
      <c r="K415" s="287"/>
      <c r="L415" s="281"/>
      <c r="M415" s="281"/>
      <c r="N415" s="281"/>
      <c r="O415" s="281"/>
      <c r="P415" s="281"/>
      <c r="Q415" s="281"/>
      <c r="R415" s="281"/>
      <c r="S415" s="281"/>
      <c r="T415" s="281"/>
      <c r="U415" s="281"/>
      <c r="V415" s="281"/>
      <c r="W415" s="281"/>
      <c r="X415" s="281"/>
      <c r="Y415" s="281"/>
      <c r="Z415" s="281"/>
      <c r="AA415" s="281"/>
      <c r="AB415" s="281"/>
      <c r="AC415" s="281"/>
      <c r="AD415" s="281"/>
      <c r="AE415" s="281"/>
      <c r="AF415" s="281"/>
      <c r="AG415" s="281"/>
      <c r="AH415" s="281"/>
      <c r="AI415" s="281"/>
      <c r="AJ415" s="283"/>
      <c r="AK415" s="283"/>
    </row>
    <row r="416" s="232" customFormat="1" spans="1:37">
      <c r="A416" s="284"/>
      <c r="B416" s="285"/>
      <c r="C416" s="279"/>
      <c r="D416" s="279"/>
      <c r="E416" s="268"/>
      <c r="F416" s="268"/>
      <c r="G416" s="268"/>
      <c r="H416" s="286"/>
      <c r="I416" s="286"/>
      <c r="J416" s="279"/>
      <c r="K416" s="287"/>
      <c r="L416" s="281"/>
      <c r="M416" s="281"/>
      <c r="N416" s="281"/>
      <c r="O416" s="281"/>
      <c r="P416" s="281"/>
      <c r="Q416" s="281"/>
      <c r="R416" s="281"/>
      <c r="S416" s="281"/>
      <c r="T416" s="281"/>
      <c r="U416" s="281"/>
      <c r="V416" s="281"/>
      <c r="W416" s="281"/>
      <c r="X416" s="281"/>
      <c r="Y416" s="281"/>
      <c r="Z416" s="281"/>
      <c r="AA416" s="281"/>
      <c r="AB416" s="281"/>
      <c r="AC416" s="281"/>
      <c r="AD416" s="281"/>
      <c r="AE416" s="281"/>
      <c r="AF416" s="281"/>
      <c r="AG416" s="281"/>
      <c r="AH416" s="281"/>
      <c r="AI416" s="281"/>
      <c r="AJ416" s="283"/>
      <c r="AK416" s="283"/>
    </row>
    <row r="417" s="232" customFormat="1" spans="1:37">
      <c r="A417" s="284"/>
      <c r="B417" s="285"/>
      <c r="C417" s="279"/>
      <c r="D417" s="279"/>
      <c r="E417" s="268"/>
      <c r="F417" s="268"/>
      <c r="G417" s="268"/>
      <c r="H417" s="286"/>
      <c r="I417" s="286"/>
      <c r="J417" s="279"/>
      <c r="K417" s="287"/>
      <c r="L417" s="281"/>
      <c r="M417" s="281"/>
      <c r="N417" s="281"/>
      <c r="O417" s="281"/>
      <c r="P417" s="281"/>
      <c r="Q417" s="281"/>
      <c r="R417" s="281"/>
      <c r="S417" s="281"/>
      <c r="T417" s="281"/>
      <c r="U417" s="281"/>
      <c r="V417" s="281"/>
      <c r="W417" s="281"/>
      <c r="X417" s="281"/>
      <c r="Y417" s="281"/>
      <c r="Z417" s="281"/>
      <c r="AA417" s="281"/>
      <c r="AB417" s="281"/>
      <c r="AC417" s="281"/>
      <c r="AD417" s="281"/>
      <c r="AE417" s="281"/>
      <c r="AF417" s="281"/>
      <c r="AG417" s="281"/>
      <c r="AH417" s="281"/>
      <c r="AI417" s="281"/>
      <c r="AJ417" s="283"/>
      <c r="AK417" s="283"/>
    </row>
    <row r="418" s="232" customFormat="1" spans="1:37">
      <c r="A418" s="284"/>
      <c r="B418" s="285"/>
      <c r="C418" s="279"/>
      <c r="D418" s="279"/>
      <c r="E418" s="268"/>
      <c r="F418" s="268"/>
      <c r="G418" s="268"/>
      <c r="H418" s="286"/>
      <c r="I418" s="286"/>
      <c r="J418" s="279"/>
      <c r="K418" s="287"/>
      <c r="L418" s="281"/>
      <c r="M418" s="281"/>
      <c r="N418" s="281"/>
      <c r="O418" s="281"/>
      <c r="P418" s="281"/>
      <c r="Q418" s="281"/>
      <c r="R418" s="281"/>
      <c r="S418" s="281"/>
      <c r="T418" s="281"/>
      <c r="U418" s="281"/>
      <c r="V418" s="281"/>
      <c r="W418" s="281"/>
      <c r="X418" s="281"/>
      <c r="Y418" s="281"/>
      <c r="Z418" s="281"/>
      <c r="AA418" s="281"/>
      <c r="AB418" s="281"/>
      <c r="AC418" s="281"/>
      <c r="AD418" s="281"/>
      <c r="AE418" s="281"/>
      <c r="AF418" s="281"/>
      <c r="AG418" s="281"/>
      <c r="AH418" s="281"/>
      <c r="AI418" s="281"/>
      <c r="AJ418" s="283"/>
      <c r="AK418" s="283"/>
    </row>
    <row r="419" s="232" customFormat="1" spans="1:37">
      <c r="A419" s="284"/>
      <c r="B419" s="285"/>
      <c r="C419" s="279"/>
      <c r="D419" s="279"/>
      <c r="E419" s="268"/>
      <c r="F419" s="268"/>
      <c r="G419" s="268"/>
      <c r="H419" s="286"/>
      <c r="I419" s="286"/>
      <c r="J419" s="279"/>
      <c r="K419" s="287"/>
      <c r="L419" s="281"/>
      <c r="M419" s="281"/>
      <c r="N419" s="281"/>
      <c r="O419" s="281"/>
      <c r="P419" s="281"/>
      <c r="Q419" s="281"/>
      <c r="R419" s="281"/>
      <c r="S419" s="281"/>
      <c r="T419" s="281"/>
      <c r="U419" s="281"/>
      <c r="V419" s="281"/>
      <c r="W419" s="281"/>
      <c r="X419" s="281"/>
      <c r="Y419" s="281"/>
      <c r="Z419" s="281"/>
      <c r="AA419" s="281"/>
      <c r="AB419" s="281"/>
      <c r="AC419" s="281"/>
      <c r="AD419" s="281"/>
      <c r="AE419" s="281"/>
      <c r="AF419" s="281"/>
      <c r="AG419" s="281"/>
      <c r="AH419" s="281"/>
      <c r="AI419" s="281"/>
      <c r="AJ419" s="283"/>
      <c r="AK419" s="283"/>
    </row>
    <row r="420" s="232" customFormat="1" spans="1:37">
      <c r="A420" s="284"/>
      <c r="B420" s="285"/>
      <c r="C420" s="279"/>
      <c r="D420" s="279"/>
      <c r="E420" s="268"/>
      <c r="F420" s="268"/>
      <c r="G420" s="268"/>
      <c r="H420" s="286"/>
      <c r="I420" s="286"/>
      <c r="J420" s="279"/>
      <c r="K420" s="287"/>
      <c r="L420" s="281"/>
      <c r="M420" s="281"/>
      <c r="N420" s="281"/>
      <c r="O420" s="281"/>
      <c r="P420" s="281"/>
      <c r="Q420" s="281"/>
      <c r="R420" s="281"/>
      <c r="S420" s="281"/>
      <c r="T420" s="281"/>
      <c r="U420" s="281"/>
      <c r="V420" s="281"/>
      <c r="W420" s="281"/>
      <c r="X420" s="281"/>
      <c r="Y420" s="281"/>
      <c r="Z420" s="281"/>
      <c r="AA420" s="281"/>
      <c r="AB420" s="281"/>
      <c r="AC420" s="281"/>
      <c r="AD420" s="281"/>
      <c r="AE420" s="281"/>
      <c r="AF420" s="281"/>
      <c r="AG420" s="281"/>
      <c r="AH420" s="281"/>
      <c r="AI420" s="281"/>
      <c r="AJ420" s="283"/>
      <c r="AK420" s="283"/>
    </row>
    <row r="421" s="232" customFormat="1" spans="1:37">
      <c r="A421" s="284"/>
      <c r="B421" s="285"/>
      <c r="C421" s="279"/>
      <c r="D421" s="279"/>
      <c r="E421" s="268"/>
      <c r="F421" s="268"/>
      <c r="G421" s="268"/>
      <c r="H421" s="286"/>
      <c r="I421" s="286"/>
      <c r="J421" s="279"/>
      <c r="K421" s="287"/>
      <c r="L421" s="281"/>
      <c r="M421" s="281"/>
      <c r="N421" s="281"/>
      <c r="O421" s="281"/>
      <c r="P421" s="281"/>
      <c r="Q421" s="281"/>
      <c r="R421" s="281"/>
      <c r="S421" s="281"/>
      <c r="T421" s="281"/>
      <c r="U421" s="281"/>
      <c r="V421" s="281"/>
      <c r="W421" s="281"/>
      <c r="X421" s="281"/>
      <c r="Y421" s="281"/>
      <c r="Z421" s="281"/>
      <c r="AA421" s="281"/>
      <c r="AB421" s="281"/>
      <c r="AC421" s="281"/>
      <c r="AD421" s="281"/>
      <c r="AE421" s="281"/>
      <c r="AF421" s="281"/>
      <c r="AG421" s="281"/>
      <c r="AH421" s="281"/>
      <c r="AI421" s="281"/>
      <c r="AJ421" s="283"/>
      <c r="AK421" s="283"/>
    </row>
    <row r="422" s="232" customFormat="1" spans="1:37">
      <c r="A422" s="284"/>
      <c r="B422" s="285"/>
      <c r="C422" s="279"/>
      <c r="D422" s="279"/>
      <c r="E422" s="268"/>
      <c r="F422" s="268"/>
      <c r="G422" s="268"/>
      <c r="H422" s="286"/>
      <c r="I422" s="286"/>
      <c r="J422" s="279"/>
      <c r="K422" s="287"/>
      <c r="L422" s="281"/>
      <c r="M422" s="281"/>
      <c r="N422" s="281"/>
      <c r="O422" s="281"/>
      <c r="P422" s="281"/>
      <c r="Q422" s="281"/>
      <c r="R422" s="281"/>
      <c r="S422" s="281"/>
      <c r="T422" s="281"/>
      <c r="U422" s="281"/>
      <c r="V422" s="281"/>
      <c r="W422" s="281"/>
      <c r="X422" s="281"/>
      <c r="Y422" s="281"/>
      <c r="Z422" s="281"/>
      <c r="AA422" s="281"/>
      <c r="AB422" s="281"/>
      <c r="AC422" s="281"/>
      <c r="AD422" s="281"/>
      <c r="AE422" s="281"/>
      <c r="AF422" s="281"/>
      <c r="AG422" s="281"/>
      <c r="AH422" s="281"/>
      <c r="AI422" s="281"/>
      <c r="AJ422" s="283"/>
      <c r="AK422" s="283"/>
    </row>
    <row r="423" s="232" customFormat="1" spans="1:37">
      <c r="A423" s="284"/>
      <c r="B423" s="285"/>
      <c r="C423" s="279"/>
      <c r="D423" s="279"/>
      <c r="E423" s="268"/>
      <c r="F423" s="268"/>
      <c r="G423" s="268"/>
      <c r="H423" s="286"/>
      <c r="I423" s="286"/>
      <c r="J423" s="279"/>
      <c r="K423" s="287"/>
      <c r="L423" s="281"/>
      <c r="M423" s="281"/>
      <c r="N423" s="281"/>
      <c r="O423" s="281"/>
      <c r="P423" s="281"/>
      <c r="Q423" s="281"/>
      <c r="R423" s="281"/>
      <c r="S423" s="281"/>
      <c r="T423" s="281"/>
      <c r="U423" s="281"/>
      <c r="V423" s="281"/>
      <c r="W423" s="281"/>
      <c r="X423" s="281"/>
      <c r="Y423" s="281"/>
      <c r="Z423" s="281"/>
      <c r="AA423" s="281"/>
      <c r="AB423" s="281"/>
      <c r="AC423" s="281"/>
      <c r="AD423" s="281"/>
      <c r="AE423" s="281"/>
      <c r="AF423" s="281"/>
      <c r="AG423" s="281"/>
      <c r="AH423" s="281"/>
      <c r="AI423" s="281"/>
      <c r="AJ423" s="283"/>
      <c r="AK423" s="283"/>
    </row>
    <row r="424" s="232" customFormat="1" spans="1:37">
      <c r="A424" s="284"/>
      <c r="B424" s="285"/>
      <c r="C424" s="279"/>
      <c r="D424" s="279"/>
      <c r="E424" s="268"/>
      <c r="F424" s="268"/>
      <c r="G424" s="268"/>
      <c r="H424" s="286"/>
      <c r="I424" s="286"/>
      <c r="J424" s="279"/>
      <c r="K424" s="287"/>
      <c r="L424" s="281"/>
      <c r="M424" s="281"/>
      <c r="N424" s="281"/>
      <c r="O424" s="281"/>
      <c r="P424" s="281"/>
      <c r="Q424" s="281"/>
      <c r="R424" s="281"/>
      <c r="S424" s="281"/>
      <c r="T424" s="281"/>
      <c r="U424" s="281"/>
      <c r="V424" s="281"/>
      <c r="W424" s="281"/>
      <c r="X424" s="281"/>
      <c r="Y424" s="281"/>
      <c r="Z424" s="281"/>
      <c r="AA424" s="281"/>
      <c r="AB424" s="281"/>
      <c r="AC424" s="281"/>
      <c r="AD424" s="281"/>
      <c r="AE424" s="281"/>
      <c r="AF424" s="281"/>
      <c r="AG424" s="281"/>
      <c r="AH424" s="281"/>
      <c r="AI424" s="281"/>
      <c r="AJ424" s="283"/>
      <c r="AK424" s="283"/>
    </row>
    <row r="425" s="232" customFormat="1" spans="1:37">
      <c r="A425" s="284"/>
      <c r="B425" s="285"/>
      <c r="C425" s="279"/>
      <c r="D425" s="279"/>
      <c r="E425" s="268"/>
      <c r="F425" s="268"/>
      <c r="G425" s="268"/>
      <c r="H425" s="286"/>
      <c r="I425" s="286"/>
      <c r="J425" s="279"/>
      <c r="K425" s="287"/>
      <c r="L425" s="281"/>
      <c r="M425" s="281"/>
      <c r="N425" s="281"/>
      <c r="O425" s="281"/>
      <c r="P425" s="281"/>
      <c r="Q425" s="281"/>
      <c r="R425" s="281"/>
      <c r="S425" s="281"/>
      <c r="T425" s="281"/>
      <c r="U425" s="281"/>
      <c r="V425" s="281"/>
      <c r="W425" s="281"/>
      <c r="X425" s="281"/>
      <c r="Y425" s="281"/>
      <c r="Z425" s="281"/>
      <c r="AA425" s="281"/>
      <c r="AB425" s="281"/>
      <c r="AC425" s="281"/>
      <c r="AD425" s="281"/>
      <c r="AE425" s="281"/>
      <c r="AF425" s="281"/>
      <c r="AG425" s="281"/>
      <c r="AH425" s="281"/>
      <c r="AI425" s="281"/>
      <c r="AJ425" s="283"/>
      <c r="AK425" s="283"/>
    </row>
    <row r="426" s="232" customFormat="1" spans="1:37">
      <c r="A426" s="284"/>
      <c r="B426" s="285"/>
      <c r="C426" s="279"/>
      <c r="D426" s="279"/>
      <c r="E426" s="268"/>
      <c r="F426" s="268"/>
      <c r="G426" s="268"/>
      <c r="H426" s="286"/>
      <c r="I426" s="286"/>
      <c r="J426" s="279"/>
      <c r="K426" s="287"/>
      <c r="L426" s="281"/>
      <c r="M426" s="281"/>
      <c r="N426" s="281"/>
      <c r="O426" s="281"/>
      <c r="P426" s="281"/>
      <c r="Q426" s="281"/>
      <c r="R426" s="281"/>
      <c r="S426" s="281"/>
      <c r="T426" s="281"/>
      <c r="U426" s="281"/>
      <c r="V426" s="281"/>
      <c r="W426" s="281"/>
      <c r="X426" s="281"/>
      <c r="Y426" s="281"/>
      <c r="Z426" s="281"/>
      <c r="AA426" s="281"/>
      <c r="AB426" s="281"/>
      <c r="AC426" s="281"/>
      <c r="AD426" s="281"/>
      <c r="AE426" s="281"/>
      <c r="AF426" s="281"/>
      <c r="AG426" s="281"/>
      <c r="AH426" s="281"/>
      <c r="AI426" s="281"/>
      <c r="AJ426" s="283"/>
      <c r="AK426" s="283"/>
    </row>
    <row r="427" s="232" customFormat="1" spans="1:37">
      <c r="A427" s="284"/>
      <c r="B427" s="285"/>
      <c r="C427" s="279"/>
      <c r="D427" s="279"/>
      <c r="E427" s="268"/>
      <c r="F427" s="268"/>
      <c r="G427" s="268"/>
      <c r="H427" s="286"/>
      <c r="I427" s="286"/>
      <c r="J427" s="279"/>
      <c r="K427" s="287"/>
      <c r="L427" s="281"/>
      <c r="M427" s="281"/>
      <c r="N427" s="281"/>
      <c r="O427" s="281"/>
      <c r="P427" s="281"/>
      <c r="Q427" s="281"/>
      <c r="R427" s="281"/>
      <c r="S427" s="281"/>
      <c r="T427" s="281"/>
      <c r="U427" s="281"/>
      <c r="V427" s="281"/>
      <c r="W427" s="281"/>
      <c r="X427" s="281"/>
      <c r="Y427" s="281"/>
      <c r="Z427" s="281"/>
      <c r="AA427" s="281"/>
      <c r="AB427" s="281"/>
      <c r="AC427" s="281"/>
      <c r="AD427" s="281"/>
      <c r="AE427" s="281"/>
      <c r="AF427" s="281"/>
      <c r="AG427" s="281"/>
      <c r="AH427" s="281"/>
      <c r="AI427" s="281"/>
      <c r="AJ427" s="283"/>
      <c r="AK427" s="283"/>
    </row>
    <row r="428" s="232" customFormat="1" spans="1:37">
      <c r="A428" s="284"/>
      <c r="B428" s="285"/>
      <c r="C428" s="279"/>
      <c r="D428" s="279"/>
      <c r="E428" s="268"/>
      <c r="F428" s="268"/>
      <c r="G428" s="268"/>
      <c r="H428" s="286"/>
      <c r="I428" s="286"/>
      <c r="J428" s="279"/>
      <c r="K428" s="287"/>
      <c r="L428" s="281"/>
      <c r="M428" s="281"/>
      <c r="N428" s="281"/>
      <c r="O428" s="281"/>
      <c r="P428" s="281"/>
      <c r="Q428" s="281"/>
      <c r="R428" s="281"/>
      <c r="S428" s="281"/>
      <c r="T428" s="281"/>
      <c r="U428" s="281"/>
      <c r="V428" s="281"/>
      <c r="W428" s="281"/>
      <c r="X428" s="281"/>
      <c r="Y428" s="281"/>
      <c r="Z428" s="281"/>
      <c r="AA428" s="281"/>
      <c r="AB428" s="281"/>
      <c r="AC428" s="281"/>
      <c r="AD428" s="281"/>
      <c r="AE428" s="281"/>
      <c r="AF428" s="281"/>
      <c r="AG428" s="281"/>
      <c r="AH428" s="281"/>
      <c r="AI428" s="281"/>
      <c r="AJ428" s="283"/>
      <c r="AK428" s="283"/>
    </row>
    <row r="429" s="232" customFormat="1" spans="1:37">
      <c r="A429" s="284"/>
      <c r="B429" s="285"/>
      <c r="C429" s="279"/>
      <c r="D429" s="279"/>
      <c r="E429" s="268"/>
      <c r="F429" s="268"/>
      <c r="G429" s="268"/>
      <c r="H429" s="286"/>
      <c r="I429" s="286"/>
      <c r="J429" s="279"/>
      <c r="K429" s="287"/>
      <c r="L429" s="281"/>
      <c r="M429" s="281"/>
      <c r="N429" s="281"/>
      <c r="O429" s="281"/>
      <c r="P429" s="281"/>
      <c r="Q429" s="281"/>
      <c r="R429" s="281"/>
      <c r="S429" s="281"/>
      <c r="T429" s="281"/>
      <c r="U429" s="281"/>
      <c r="V429" s="281"/>
      <c r="W429" s="281"/>
      <c r="X429" s="281"/>
      <c r="Y429" s="281"/>
      <c r="Z429" s="281"/>
      <c r="AA429" s="281"/>
      <c r="AB429" s="281"/>
      <c r="AC429" s="281"/>
      <c r="AD429" s="281"/>
      <c r="AE429" s="281"/>
      <c r="AF429" s="281"/>
      <c r="AG429" s="281"/>
      <c r="AH429" s="281"/>
      <c r="AI429" s="281"/>
      <c r="AJ429" s="283"/>
      <c r="AK429" s="283"/>
    </row>
    <row r="430" s="232" customFormat="1" spans="1:37">
      <c r="A430" s="284"/>
      <c r="B430" s="285"/>
      <c r="C430" s="279"/>
      <c r="D430" s="279"/>
      <c r="E430" s="268"/>
      <c r="F430" s="268"/>
      <c r="G430" s="268"/>
      <c r="H430" s="286"/>
      <c r="I430" s="286"/>
      <c r="J430" s="279"/>
      <c r="K430" s="287"/>
      <c r="L430" s="281"/>
      <c r="M430" s="281"/>
      <c r="N430" s="281"/>
      <c r="O430" s="281"/>
      <c r="P430" s="281"/>
      <c r="Q430" s="281"/>
      <c r="R430" s="281"/>
      <c r="S430" s="281"/>
      <c r="T430" s="281"/>
      <c r="U430" s="281"/>
      <c r="V430" s="281"/>
      <c r="W430" s="281"/>
      <c r="X430" s="281"/>
      <c r="Y430" s="281"/>
      <c r="Z430" s="281"/>
      <c r="AA430" s="281"/>
      <c r="AB430" s="281"/>
      <c r="AC430" s="281"/>
      <c r="AD430" s="281"/>
      <c r="AE430" s="281"/>
      <c r="AF430" s="281"/>
      <c r="AG430" s="281"/>
      <c r="AH430" s="281"/>
      <c r="AI430" s="281"/>
      <c r="AJ430" s="283"/>
      <c r="AK430" s="283"/>
    </row>
    <row r="431" s="232" customFormat="1" spans="1:37">
      <c r="A431" s="284"/>
      <c r="B431" s="285"/>
      <c r="C431" s="279"/>
      <c r="D431" s="279"/>
      <c r="E431" s="268"/>
      <c r="F431" s="268"/>
      <c r="G431" s="268"/>
      <c r="H431" s="286"/>
      <c r="I431" s="286"/>
      <c r="J431" s="279"/>
      <c r="K431" s="287"/>
      <c r="L431" s="281"/>
      <c r="M431" s="281"/>
      <c r="N431" s="281"/>
      <c r="O431" s="281"/>
      <c r="P431" s="281"/>
      <c r="Q431" s="281"/>
      <c r="R431" s="281"/>
      <c r="S431" s="281"/>
      <c r="T431" s="281"/>
      <c r="U431" s="281"/>
      <c r="V431" s="281"/>
      <c r="W431" s="281"/>
      <c r="X431" s="281"/>
      <c r="Y431" s="281"/>
      <c r="Z431" s="281"/>
      <c r="AA431" s="281"/>
      <c r="AB431" s="281"/>
      <c r="AC431" s="281"/>
      <c r="AD431" s="281"/>
      <c r="AE431" s="281"/>
      <c r="AF431" s="281"/>
      <c r="AG431" s="281"/>
      <c r="AH431" s="281"/>
      <c r="AI431" s="281"/>
      <c r="AJ431" s="283"/>
      <c r="AK431" s="283"/>
    </row>
    <row r="432" s="232" customFormat="1" spans="1:37">
      <c r="A432" s="284"/>
      <c r="B432" s="285"/>
      <c r="C432" s="279"/>
      <c r="D432" s="279"/>
      <c r="E432" s="268"/>
      <c r="F432" s="268"/>
      <c r="G432" s="268"/>
      <c r="H432" s="286"/>
      <c r="I432" s="286"/>
      <c r="J432" s="279"/>
      <c r="K432" s="287"/>
      <c r="L432" s="281"/>
      <c r="M432" s="281"/>
      <c r="N432" s="281"/>
      <c r="O432" s="281"/>
      <c r="P432" s="281"/>
      <c r="Q432" s="281"/>
      <c r="R432" s="281"/>
      <c r="S432" s="281"/>
      <c r="T432" s="281"/>
      <c r="U432" s="281"/>
      <c r="V432" s="281"/>
      <c r="W432" s="281"/>
      <c r="X432" s="281"/>
      <c r="Y432" s="281"/>
      <c r="Z432" s="281"/>
      <c r="AA432" s="281"/>
      <c r="AB432" s="281"/>
      <c r="AC432" s="281"/>
      <c r="AD432" s="281"/>
      <c r="AE432" s="281"/>
      <c r="AF432" s="281"/>
      <c r="AG432" s="281"/>
      <c r="AH432" s="281"/>
      <c r="AI432" s="281"/>
      <c r="AJ432" s="283"/>
      <c r="AK432" s="283"/>
    </row>
    <row r="433" s="232" customFormat="1" spans="1:37">
      <c r="A433" s="284"/>
      <c r="B433" s="285"/>
      <c r="C433" s="279"/>
      <c r="D433" s="279"/>
      <c r="E433" s="268"/>
      <c r="F433" s="268"/>
      <c r="G433" s="268"/>
      <c r="H433" s="286"/>
      <c r="I433" s="286"/>
      <c r="J433" s="279"/>
      <c r="K433" s="287"/>
      <c r="L433" s="281"/>
      <c r="M433" s="281"/>
      <c r="N433" s="281"/>
      <c r="O433" s="281"/>
      <c r="P433" s="281"/>
      <c r="Q433" s="281"/>
      <c r="R433" s="281"/>
      <c r="S433" s="281"/>
      <c r="T433" s="281"/>
      <c r="U433" s="281"/>
      <c r="V433" s="281"/>
      <c r="W433" s="281"/>
      <c r="X433" s="281"/>
      <c r="Y433" s="281"/>
      <c r="Z433" s="281"/>
      <c r="AA433" s="281"/>
      <c r="AB433" s="281"/>
      <c r="AC433" s="281"/>
      <c r="AD433" s="281"/>
      <c r="AE433" s="281"/>
      <c r="AF433" s="281"/>
      <c r="AG433" s="281"/>
      <c r="AH433" s="281"/>
      <c r="AI433" s="281"/>
      <c r="AJ433" s="283"/>
      <c r="AK433" s="283"/>
    </row>
    <row r="434" s="232" customFormat="1" spans="1:37">
      <c r="A434" s="284"/>
      <c r="B434" s="285"/>
      <c r="C434" s="279"/>
      <c r="D434" s="279"/>
      <c r="E434" s="268"/>
      <c r="F434" s="268"/>
      <c r="G434" s="268"/>
      <c r="H434" s="286"/>
      <c r="I434" s="286"/>
      <c r="J434" s="279"/>
      <c r="K434" s="287"/>
      <c r="L434" s="281"/>
      <c r="M434" s="281"/>
      <c r="N434" s="281"/>
      <c r="O434" s="281"/>
      <c r="P434" s="281"/>
      <c r="Q434" s="281"/>
      <c r="R434" s="281"/>
      <c r="S434" s="281"/>
      <c r="T434" s="281"/>
      <c r="U434" s="281"/>
      <c r="V434" s="281"/>
      <c r="W434" s="281"/>
      <c r="X434" s="281"/>
      <c r="Y434" s="281"/>
      <c r="Z434" s="281"/>
      <c r="AA434" s="281"/>
      <c r="AB434" s="281"/>
      <c r="AC434" s="281"/>
      <c r="AD434" s="281"/>
      <c r="AE434" s="281"/>
      <c r="AF434" s="281"/>
      <c r="AG434" s="281"/>
      <c r="AH434" s="281"/>
      <c r="AI434" s="281"/>
      <c r="AJ434" s="283"/>
      <c r="AK434" s="283"/>
    </row>
    <row r="435" s="232" customFormat="1" spans="1:37">
      <c r="A435" s="284"/>
      <c r="B435" s="285"/>
      <c r="C435" s="279"/>
      <c r="D435" s="279"/>
      <c r="E435" s="268"/>
      <c r="F435" s="268"/>
      <c r="G435" s="268"/>
      <c r="H435" s="286"/>
      <c r="I435" s="286"/>
      <c r="J435" s="279"/>
      <c r="K435" s="287"/>
      <c r="L435" s="281"/>
      <c r="M435" s="281"/>
      <c r="N435" s="281"/>
      <c r="O435" s="281"/>
      <c r="P435" s="281"/>
      <c r="Q435" s="281"/>
      <c r="R435" s="281"/>
      <c r="S435" s="281"/>
      <c r="T435" s="281"/>
      <c r="U435" s="281"/>
      <c r="V435" s="281"/>
      <c r="W435" s="281"/>
      <c r="X435" s="281"/>
      <c r="Y435" s="281"/>
      <c r="Z435" s="281"/>
      <c r="AA435" s="281"/>
      <c r="AB435" s="281"/>
      <c r="AC435" s="281"/>
      <c r="AD435" s="281"/>
      <c r="AE435" s="281"/>
      <c r="AF435" s="281"/>
      <c r="AG435" s="281"/>
      <c r="AH435" s="281"/>
      <c r="AI435" s="281"/>
      <c r="AJ435" s="283"/>
      <c r="AK435" s="283"/>
    </row>
    <row r="436" s="232" customFormat="1" spans="1:37">
      <c r="A436" s="284"/>
      <c r="B436" s="285"/>
      <c r="C436" s="279"/>
      <c r="D436" s="279"/>
      <c r="E436" s="268"/>
      <c r="F436" s="268"/>
      <c r="G436" s="268"/>
      <c r="H436" s="286"/>
      <c r="I436" s="286"/>
      <c r="J436" s="279"/>
      <c r="K436" s="287"/>
      <c r="L436" s="281"/>
      <c r="M436" s="281"/>
      <c r="N436" s="281"/>
      <c r="O436" s="281"/>
      <c r="P436" s="281"/>
      <c r="Q436" s="281"/>
      <c r="R436" s="281"/>
      <c r="S436" s="281"/>
      <c r="T436" s="281"/>
      <c r="U436" s="281"/>
      <c r="V436" s="281"/>
      <c r="W436" s="281"/>
      <c r="X436" s="281"/>
      <c r="Y436" s="281"/>
      <c r="Z436" s="281"/>
      <c r="AA436" s="281"/>
      <c r="AB436" s="281"/>
      <c r="AC436" s="281"/>
      <c r="AD436" s="281"/>
      <c r="AE436" s="281"/>
      <c r="AF436" s="281"/>
      <c r="AG436" s="281"/>
      <c r="AH436" s="281"/>
      <c r="AI436" s="281"/>
      <c r="AJ436" s="283"/>
      <c r="AK436" s="283"/>
    </row>
    <row r="437" s="232" customFormat="1" spans="1:37">
      <c r="A437" s="284"/>
      <c r="B437" s="285"/>
      <c r="C437" s="279"/>
      <c r="D437" s="279"/>
      <c r="E437" s="268"/>
      <c r="F437" s="268"/>
      <c r="G437" s="268"/>
      <c r="H437" s="286"/>
      <c r="I437" s="286"/>
      <c r="J437" s="279"/>
      <c r="K437" s="287"/>
      <c r="L437" s="281"/>
      <c r="M437" s="281"/>
      <c r="N437" s="281"/>
      <c r="O437" s="281"/>
      <c r="P437" s="281"/>
      <c r="Q437" s="281"/>
      <c r="R437" s="281"/>
      <c r="S437" s="281"/>
      <c r="T437" s="281"/>
      <c r="U437" s="281"/>
      <c r="V437" s="281"/>
      <c r="W437" s="281"/>
      <c r="X437" s="281"/>
      <c r="Y437" s="281"/>
      <c r="Z437" s="281"/>
      <c r="AA437" s="281"/>
      <c r="AB437" s="281"/>
      <c r="AC437" s="281"/>
      <c r="AD437" s="281"/>
      <c r="AE437" s="281"/>
      <c r="AF437" s="281"/>
      <c r="AG437" s="281"/>
      <c r="AH437" s="281"/>
      <c r="AI437" s="281"/>
      <c r="AJ437" s="283"/>
      <c r="AK437" s="283"/>
    </row>
    <row r="438" s="232" customFormat="1" spans="1:37">
      <c r="A438" s="284"/>
      <c r="B438" s="285"/>
      <c r="C438" s="279"/>
      <c r="D438" s="279"/>
      <c r="E438" s="268"/>
      <c r="F438" s="268"/>
      <c r="G438" s="268"/>
      <c r="H438" s="286"/>
      <c r="I438" s="286"/>
      <c r="J438" s="279"/>
      <c r="K438" s="287"/>
      <c r="L438" s="281"/>
      <c r="M438" s="281"/>
      <c r="N438" s="281"/>
      <c r="O438" s="281"/>
      <c r="P438" s="281"/>
      <c r="Q438" s="281"/>
      <c r="R438" s="281"/>
      <c r="S438" s="281"/>
      <c r="T438" s="281"/>
      <c r="U438" s="281"/>
      <c r="V438" s="281"/>
      <c r="W438" s="281"/>
      <c r="X438" s="281"/>
      <c r="Y438" s="281"/>
      <c r="Z438" s="281"/>
      <c r="AA438" s="281"/>
      <c r="AB438" s="281"/>
      <c r="AC438" s="281"/>
      <c r="AD438" s="281"/>
      <c r="AE438" s="281"/>
      <c r="AF438" s="281"/>
      <c r="AG438" s="281"/>
      <c r="AH438" s="281"/>
      <c r="AI438" s="281"/>
      <c r="AJ438" s="283"/>
      <c r="AK438" s="283"/>
    </row>
    <row r="439" s="232" customFormat="1" spans="1:37">
      <c r="A439" s="284"/>
      <c r="B439" s="285"/>
      <c r="C439" s="279"/>
      <c r="D439" s="279"/>
      <c r="E439" s="268"/>
      <c r="F439" s="268"/>
      <c r="G439" s="268"/>
      <c r="H439" s="286"/>
      <c r="I439" s="286"/>
      <c r="J439" s="279"/>
      <c r="K439" s="287"/>
      <c r="L439" s="281"/>
      <c r="M439" s="281"/>
      <c r="N439" s="281"/>
      <c r="O439" s="281"/>
      <c r="P439" s="281"/>
      <c r="Q439" s="281"/>
      <c r="R439" s="281"/>
      <c r="S439" s="281"/>
      <c r="T439" s="281"/>
      <c r="U439" s="281"/>
      <c r="V439" s="281"/>
      <c r="W439" s="281"/>
      <c r="X439" s="281"/>
      <c r="Y439" s="281"/>
      <c r="Z439" s="281"/>
      <c r="AA439" s="281"/>
      <c r="AB439" s="281"/>
      <c r="AC439" s="281"/>
      <c r="AD439" s="281"/>
      <c r="AE439" s="281"/>
      <c r="AF439" s="281"/>
      <c r="AG439" s="281"/>
      <c r="AH439" s="281"/>
      <c r="AI439" s="281"/>
      <c r="AJ439" s="283"/>
      <c r="AK439" s="283"/>
    </row>
    <row r="440" s="232" customFormat="1" spans="1:37">
      <c r="A440" s="284"/>
      <c r="B440" s="285"/>
      <c r="C440" s="279"/>
      <c r="D440" s="279"/>
      <c r="E440" s="268"/>
      <c r="F440" s="268"/>
      <c r="G440" s="268"/>
      <c r="H440" s="286"/>
      <c r="I440" s="286"/>
      <c r="J440" s="279"/>
      <c r="K440" s="287"/>
      <c r="L440" s="281"/>
      <c r="M440" s="281"/>
      <c r="N440" s="281"/>
      <c r="O440" s="281"/>
      <c r="P440" s="281"/>
      <c r="Q440" s="281"/>
      <c r="R440" s="281"/>
      <c r="S440" s="281"/>
      <c r="T440" s="281"/>
      <c r="U440" s="281"/>
      <c r="V440" s="281"/>
      <c r="W440" s="281"/>
      <c r="X440" s="281"/>
      <c r="Y440" s="281"/>
      <c r="Z440" s="281"/>
      <c r="AA440" s="281"/>
      <c r="AB440" s="281"/>
      <c r="AC440" s="281"/>
      <c r="AD440" s="281"/>
      <c r="AE440" s="281"/>
      <c r="AF440" s="281"/>
      <c r="AG440" s="281"/>
      <c r="AH440" s="281"/>
      <c r="AI440" s="281"/>
      <c r="AJ440" s="283"/>
      <c r="AK440" s="283"/>
    </row>
    <row r="441" s="232" customFormat="1" spans="1:37">
      <c r="A441" s="284"/>
      <c r="B441" s="285"/>
      <c r="C441" s="279"/>
      <c r="D441" s="279"/>
      <c r="E441" s="268"/>
      <c r="F441" s="268"/>
      <c r="G441" s="268"/>
      <c r="H441" s="286"/>
      <c r="I441" s="286"/>
      <c r="J441" s="279"/>
      <c r="K441" s="287"/>
      <c r="L441" s="281"/>
      <c r="M441" s="281"/>
      <c r="N441" s="281"/>
      <c r="O441" s="281"/>
      <c r="P441" s="281"/>
      <c r="Q441" s="281"/>
      <c r="R441" s="281"/>
      <c r="S441" s="281"/>
      <c r="T441" s="281"/>
      <c r="U441" s="281"/>
      <c r="V441" s="281"/>
      <c r="W441" s="281"/>
      <c r="X441" s="281"/>
      <c r="Y441" s="281"/>
      <c r="Z441" s="281"/>
      <c r="AA441" s="281"/>
      <c r="AB441" s="281"/>
      <c r="AC441" s="281"/>
      <c r="AD441" s="281"/>
      <c r="AE441" s="281"/>
      <c r="AF441" s="281"/>
      <c r="AG441" s="281"/>
      <c r="AH441" s="281"/>
      <c r="AI441" s="281"/>
      <c r="AJ441" s="283"/>
      <c r="AK441" s="283"/>
    </row>
    <row r="442" s="232" customFormat="1" spans="1:37">
      <c r="A442" s="284"/>
      <c r="B442" s="285"/>
      <c r="C442" s="279"/>
      <c r="D442" s="279"/>
      <c r="E442" s="268"/>
      <c r="F442" s="268"/>
      <c r="G442" s="268"/>
      <c r="H442" s="286"/>
      <c r="I442" s="286"/>
      <c r="J442" s="279"/>
      <c r="K442" s="287"/>
      <c r="L442" s="281"/>
      <c r="M442" s="281"/>
      <c r="N442" s="281"/>
      <c r="O442" s="281"/>
      <c r="P442" s="281"/>
      <c r="Q442" s="281"/>
      <c r="R442" s="281"/>
      <c r="S442" s="281"/>
      <c r="T442" s="281"/>
      <c r="U442" s="281"/>
      <c r="V442" s="281"/>
      <c r="W442" s="281"/>
      <c r="X442" s="281"/>
      <c r="Y442" s="281"/>
      <c r="Z442" s="281"/>
      <c r="AA442" s="281"/>
      <c r="AB442" s="281"/>
      <c r="AC442" s="281"/>
      <c r="AD442" s="281"/>
      <c r="AE442" s="281"/>
      <c r="AF442" s="281"/>
      <c r="AG442" s="281"/>
      <c r="AH442" s="281"/>
      <c r="AI442" s="281"/>
      <c r="AJ442" s="283"/>
      <c r="AK442" s="283"/>
    </row>
    <row r="443" s="232" customFormat="1" spans="1:37">
      <c r="A443" s="284"/>
      <c r="B443" s="285"/>
      <c r="C443" s="279"/>
      <c r="D443" s="279"/>
      <c r="E443" s="268"/>
      <c r="F443" s="268"/>
      <c r="G443" s="268"/>
      <c r="H443" s="286"/>
      <c r="I443" s="286"/>
      <c r="J443" s="279"/>
      <c r="K443" s="287"/>
      <c r="L443" s="281"/>
      <c r="M443" s="281"/>
      <c r="N443" s="281"/>
      <c r="O443" s="281"/>
      <c r="P443" s="281"/>
      <c r="Q443" s="281"/>
      <c r="R443" s="281"/>
      <c r="S443" s="281"/>
      <c r="T443" s="281"/>
      <c r="U443" s="281"/>
      <c r="V443" s="281"/>
      <c r="W443" s="281"/>
      <c r="X443" s="281"/>
      <c r="Y443" s="281"/>
      <c r="Z443" s="281"/>
      <c r="AA443" s="281"/>
      <c r="AB443" s="281"/>
      <c r="AC443" s="281"/>
      <c r="AD443" s="281"/>
      <c r="AE443" s="281"/>
      <c r="AF443" s="281"/>
      <c r="AG443" s="281"/>
      <c r="AH443" s="281"/>
      <c r="AI443" s="281"/>
      <c r="AJ443" s="283"/>
      <c r="AK443" s="283"/>
    </row>
    <row r="444" s="232" customFormat="1" spans="1:37">
      <c r="A444" s="284"/>
      <c r="B444" s="285"/>
      <c r="C444" s="279"/>
      <c r="D444" s="279"/>
      <c r="E444" s="268"/>
      <c r="F444" s="268"/>
      <c r="G444" s="268"/>
      <c r="H444" s="286"/>
      <c r="I444" s="286"/>
      <c r="J444" s="279"/>
      <c r="K444" s="287"/>
      <c r="L444" s="281"/>
      <c r="M444" s="281"/>
      <c r="N444" s="281"/>
      <c r="O444" s="281"/>
      <c r="P444" s="281"/>
      <c r="Q444" s="281"/>
      <c r="R444" s="281"/>
      <c r="S444" s="281"/>
      <c r="T444" s="281"/>
      <c r="U444" s="281"/>
      <c r="V444" s="281"/>
      <c r="W444" s="281"/>
      <c r="X444" s="281"/>
      <c r="Y444" s="281"/>
      <c r="Z444" s="281"/>
      <c r="AA444" s="281"/>
      <c r="AB444" s="281"/>
      <c r="AC444" s="281"/>
      <c r="AD444" s="281"/>
      <c r="AE444" s="281"/>
      <c r="AF444" s="281"/>
      <c r="AG444" s="281"/>
      <c r="AH444" s="281"/>
      <c r="AI444" s="281"/>
      <c r="AJ444" s="283"/>
      <c r="AK444" s="283"/>
    </row>
    <row r="445" s="232" customFormat="1" spans="1:37">
      <c r="A445" s="284"/>
      <c r="B445" s="285"/>
      <c r="C445" s="279"/>
      <c r="D445" s="279"/>
      <c r="E445" s="268"/>
      <c r="F445" s="268"/>
      <c r="G445" s="268"/>
      <c r="H445" s="286"/>
      <c r="I445" s="286"/>
      <c r="J445" s="279"/>
      <c r="K445" s="287"/>
      <c r="L445" s="281"/>
      <c r="M445" s="281"/>
      <c r="N445" s="281"/>
      <c r="O445" s="281"/>
      <c r="P445" s="281"/>
      <c r="Q445" s="281"/>
      <c r="R445" s="281"/>
      <c r="S445" s="281"/>
      <c r="T445" s="281"/>
      <c r="U445" s="281"/>
      <c r="V445" s="281"/>
      <c r="W445" s="281"/>
      <c r="X445" s="281"/>
      <c r="Y445" s="281"/>
      <c r="Z445" s="281"/>
      <c r="AA445" s="281"/>
      <c r="AB445" s="281"/>
      <c r="AC445" s="281"/>
      <c r="AD445" s="281"/>
      <c r="AE445" s="281"/>
      <c r="AF445" s="281"/>
      <c r="AG445" s="281"/>
      <c r="AH445" s="281"/>
      <c r="AI445" s="281"/>
      <c r="AJ445" s="283"/>
      <c r="AK445" s="283"/>
    </row>
    <row r="446" s="232" customFormat="1" spans="1:37">
      <c r="A446" s="284"/>
      <c r="B446" s="285"/>
      <c r="C446" s="279"/>
      <c r="D446" s="279"/>
      <c r="E446" s="268"/>
      <c r="F446" s="268"/>
      <c r="G446" s="268"/>
      <c r="H446" s="286"/>
      <c r="I446" s="286"/>
      <c r="J446" s="279"/>
      <c r="K446" s="287"/>
      <c r="L446" s="281"/>
      <c r="M446" s="281"/>
      <c r="N446" s="281"/>
      <c r="O446" s="281"/>
      <c r="P446" s="281"/>
      <c r="Q446" s="281"/>
      <c r="R446" s="281"/>
      <c r="S446" s="281"/>
      <c r="T446" s="281"/>
      <c r="U446" s="281"/>
      <c r="V446" s="281"/>
      <c r="W446" s="281"/>
      <c r="X446" s="281"/>
      <c r="Y446" s="281"/>
      <c r="Z446" s="281"/>
      <c r="AA446" s="281"/>
      <c r="AB446" s="281"/>
      <c r="AC446" s="281"/>
      <c r="AD446" s="281"/>
      <c r="AE446" s="281"/>
      <c r="AF446" s="281"/>
      <c r="AG446" s="281"/>
      <c r="AH446" s="281"/>
      <c r="AI446" s="281"/>
      <c r="AJ446" s="283"/>
      <c r="AK446" s="283"/>
    </row>
    <row r="447" s="232" customFormat="1" spans="1:37">
      <c r="A447" s="284"/>
      <c r="B447" s="285"/>
      <c r="C447" s="279"/>
      <c r="D447" s="279"/>
      <c r="E447" s="268"/>
      <c r="F447" s="268"/>
      <c r="G447" s="268"/>
      <c r="H447" s="286"/>
      <c r="I447" s="286"/>
      <c r="J447" s="279"/>
      <c r="K447" s="287"/>
      <c r="L447" s="281"/>
      <c r="M447" s="281"/>
      <c r="N447" s="281"/>
      <c r="O447" s="281"/>
      <c r="P447" s="281"/>
      <c r="Q447" s="281"/>
      <c r="R447" s="281"/>
      <c r="S447" s="281"/>
      <c r="T447" s="281"/>
      <c r="U447" s="281"/>
      <c r="V447" s="281"/>
      <c r="W447" s="281"/>
      <c r="X447" s="281"/>
      <c r="Y447" s="281"/>
      <c r="Z447" s="281"/>
      <c r="AA447" s="281"/>
      <c r="AB447" s="281"/>
      <c r="AC447" s="281"/>
      <c r="AD447" s="281"/>
      <c r="AE447" s="281"/>
      <c r="AF447" s="281"/>
      <c r="AG447" s="281"/>
      <c r="AH447" s="281"/>
      <c r="AI447" s="281"/>
      <c r="AJ447" s="283"/>
      <c r="AK447" s="283"/>
    </row>
    <row r="448" s="232" customFormat="1" spans="1:37">
      <c r="A448" s="284"/>
      <c r="B448" s="285"/>
      <c r="C448" s="279"/>
      <c r="D448" s="279"/>
      <c r="E448" s="268"/>
      <c r="F448" s="268"/>
      <c r="G448" s="268"/>
      <c r="H448" s="286"/>
      <c r="I448" s="286"/>
      <c r="J448" s="279"/>
      <c r="K448" s="287"/>
      <c r="L448" s="281"/>
      <c r="M448" s="281"/>
      <c r="N448" s="281"/>
      <c r="O448" s="281"/>
      <c r="P448" s="281"/>
      <c r="Q448" s="281"/>
      <c r="R448" s="281"/>
      <c r="S448" s="281"/>
      <c r="T448" s="281"/>
      <c r="U448" s="281"/>
      <c r="V448" s="281"/>
      <c r="W448" s="281"/>
      <c r="X448" s="281"/>
      <c r="Y448" s="281"/>
      <c r="Z448" s="281"/>
      <c r="AA448" s="281"/>
      <c r="AB448" s="281"/>
      <c r="AC448" s="281"/>
      <c r="AD448" s="281"/>
      <c r="AE448" s="281"/>
      <c r="AF448" s="281"/>
      <c r="AG448" s="281"/>
      <c r="AH448" s="281"/>
      <c r="AI448" s="281"/>
      <c r="AJ448" s="283"/>
      <c r="AK448" s="283"/>
    </row>
    <row r="449" s="232" customFormat="1" spans="1:37">
      <c r="A449" s="284"/>
      <c r="B449" s="285"/>
      <c r="C449" s="279"/>
      <c r="D449" s="279"/>
      <c r="E449" s="268"/>
      <c r="F449" s="268"/>
      <c r="G449" s="268"/>
      <c r="H449" s="286"/>
      <c r="I449" s="286"/>
      <c r="J449" s="279"/>
      <c r="K449" s="287"/>
      <c r="L449" s="281"/>
      <c r="M449" s="281"/>
      <c r="N449" s="281"/>
      <c r="O449" s="281"/>
      <c r="P449" s="281"/>
      <c r="Q449" s="281"/>
      <c r="R449" s="281"/>
      <c r="S449" s="281"/>
      <c r="T449" s="281"/>
      <c r="U449" s="281"/>
      <c r="V449" s="281"/>
      <c r="W449" s="281"/>
      <c r="X449" s="281"/>
      <c r="Y449" s="281"/>
      <c r="Z449" s="281"/>
      <c r="AA449" s="281"/>
      <c r="AB449" s="281"/>
      <c r="AC449" s="281"/>
      <c r="AD449" s="281"/>
      <c r="AE449" s="281"/>
      <c r="AF449" s="281"/>
      <c r="AG449" s="281"/>
      <c r="AH449" s="281"/>
      <c r="AI449" s="281"/>
      <c r="AJ449" s="283"/>
      <c r="AK449" s="283"/>
    </row>
    <row r="450" s="232" customFormat="1" spans="1:37">
      <c r="A450" s="284"/>
      <c r="B450" s="285"/>
      <c r="C450" s="279"/>
      <c r="D450" s="279"/>
      <c r="E450" s="268"/>
      <c r="F450" s="268"/>
      <c r="G450" s="268"/>
      <c r="H450" s="286"/>
      <c r="I450" s="286"/>
      <c r="J450" s="279"/>
      <c r="K450" s="287"/>
      <c r="L450" s="281"/>
      <c r="M450" s="281"/>
      <c r="N450" s="281"/>
      <c r="O450" s="281"/>
      <c r="P450" s="281"/>
      <c r="Q450" s="281"/>
      <c r="R450" s="281"/>
      <c r="S450" s="281"/>
      <c r="T450" s="281"/>
      <c r="U450" s="281"/>
      <c r="V450" s="281"/>
      <c r="W450" s="281"/>
      <c r="X450" s="281"/>
      <c r="Y450" s="281"/>
      <c r="Z450" s="281"/>
      <c r="AA450" s="281"/>
      <c r="AB450" s="281"/>
      <c r="AC450" s="281"/>
      <c r="AD450" s="281"/>
      <c r="AE450" s="281"/>
      <c r="AF450" s="281"/>
      <c r="AG450" s="281"/>
      <c r="AH450" s="281"/>
      <c r="AI450" s="281"/>
      <c r="AJ450" s="283"/>
      <c r="AK450" s="283"/>
    </row>
    <row r="451" spans="1:11">
      <c r="A451" s="284"/>
      <c r="B451" s="285"/>
      <c r="C451" s="279"/>
      <c r="D451" s="279"/>
      <c r="E451" s="268"/>
      <c r="F451" s="268"/>
      <c r="G451" s="268"/>
      <c r="H451" s="286"/>
      <c r="I451" s="286"/>
      <c r="J451" s="279"/>
      <c r="K451" s="287"/>
    </row>
    <row r="452" spans="1:11">
      <c r="A452" s="284"/>
      <c r="B452" s="285"/>
      <c r="C452" s="279"/>
      <c r="D452" s="279"/>
      <c r="E452" s="268"/>
      <c r="F452" s="268"/>
      <c r="G452" s="268"/>
      <c r="H452" s="286"/>
      <c r="I452" s="286"/>
      <c r="J452" s="279"/>
      <c r="K452" s="287"/>
    </row>
    <row r="453" spans="1:11">
      <c r="A453" s="284"/>
      <c r="B453" s="285"/>
      <c r="C453" s="279"/>
      <c r="D453" s="279"/>
      <c r="E453" s="268"/>
      <c r="F453" s="268"/>
      <c r="G453" s="268"/>
      <c r="H453" s="286"/>
      <c r="I453" s="286"/>
      <c r="J453" s="279"/>
      <c r="K453" s="287"/>
    </row>
    <row r="454" spans="1:11">
      <c r="A454" s="284"/>
      <c r="B454" s="285"/>
      <c r="C454" s="279"/>
      <c r="D454" s="279"/>
      <c r="E454" s="268"/>
      <c r="F454" s="268"/>
      <c r="G454" s="268"/>
      <c r="H454" s="286"/>
      <c r="I454" s="286"/>
      <c r="J454" s="279"/>
      <c r="K454" s="287"/>
    </row>
    <row r="455" spans="1:11">
      <c r="A455" s="284"/>
      <c r="B455" s="285"/>
      <c r="C455" s="279"/>
      <c r="D455" s="279"/>
      <c r="E455" s="268"/>
      <c r="F455" s="268"/>
      <c r="G455" s="268"/>
      <c r="H455" s="286"/>
      <c r="I455" s="286"/>
      <c r="J455" s="279"/>
      <c r="K455" s="287"/>
    </row>
    <row r="456" spans="1:11">
      <c r="A456" s="284"/>
      <c r="B456" s="285"/>
      <c r="C456" s="279"/>
      <c r="D456" s="279"/>
      <c r="E456" s="268"/>
      <c r="F456" s="268"/>
      <c r="G456" s="268"/>
      <c r="H456" s="286"/>
      <c r="I456" s="286"/>
      <c r="J456" s="279"/>
      <c r="K456" s="287"/>
    </row>
    <row r="457" spans="1:11">
      <c r="A457" s="284"/>
      <c r="B457" s="285"/>
      <c r="C457" s="279"/>
      <c r="D457" s="279"/>
      <c r="E457" s="268"/>
      <c r="F457" s="268"/>
      <c r="G457" s="268"/>
      <c r="H457" s="286"/>
      <c r="I457" s="286"/>
      <c r="J457" s="279"/>
      <c r="K457" s="287"/>
    </row>
    <row r="458" spans="1:11">
      <c r="A458" s="284"/>
      <c r="B458" s="285"/>
      <c r="C458" s="279"/>
      <c r="D458" s="279"/>
      <c r="E458" s="268"/>
      <c r="F458" s="268"/>
      <c r="G458" s="268"/>
      <c r="H458" s="286"/>
      <c r="I458" s="286"/>
      <c r="J458" s="279"/>
      <c r="K458" s="287"/>
    </row>
    <row r="459" spans="1:11">
      <c r="A459" s="284"/>
      <c r="B459" s="285"/>
      <c r="C459" s="279"/>
      <c r="D459" s="279"/>
      <c r="E459" s="268"/>
      <c r="F459" s="268"/>
      <c r="G459" s="268"/>
      <c r="H459" s="286"/>
      <c r="I459" s="286"/>
      <c r="J459" s="279"/>
      <c r="K459" s="287"/>
    </row>
    <row r="460" spans="1:11">
      <c r="A460" s="284"/>
      <c r="B460" s="285"/>
      <c r="C460" s="279"/>
      <c r="D460" s="279"/>
      <c r="E460" s="268"/>
      <c r="F460" s="268"/>
      <c r="G460" s="268"/>
      <c r="H460" s="286"/>
      <c r="I460" s="286"/>
      <c r="J460" s="279"/>
      <c r="K460" s="287"/>
    </row>
    <row r="461" spans="1:11">
      <c r="A461" s="284"/>
      <c r="B461" s="285"/>
      <c r="C461" s="279"/>
      <c r="D461" s="279"/>
      <c r="E461" s="268"/>
      <c r="F461" s="268"/>
      <c r="G461" s="268"/>
      <c r="H461" s="286"/>
      <c r="I461" s="286"/>
      <c r="J461" s="279"/>
      <c r="K461" s="287"/>
    </row>
    <row r="462" spans="1:11">
      <c r="A462" s="284"/>
      <c r="B462" s="285"/>
      <c r="C462" s="279"/>
      <c r="D462" s="279"/>
      <c r="E462" s="268"/>
      <c r="F462" s="268"/>
      <c r="G462" s="268"/>
      <c r="H462" s="286"/>
      <c r="I462" s="286"/>
      <c r="J462" s="279"/>
      <c r="K462" s="287"/>
    </row>
    <row r="463" spans="1:11">
      <c r="A463" s="284"/>
      <c r="B463" s="285"/>
      <c r="C463" s="279"/>
      <c r="D463" s="279"/>
      <c r="E463" s="268"/>
      <c r="F463" s="268"/>
      <c r="G463" s="268"/>
      <c r="H463" s="286"/>
      <c r="I463" s="286"/>
      <c r="J463" s="279"/>
      <c r="K463" s="287"/>
    </row>
    <row r="464" spans="1:11">
      <c r="A464" s="284"/>
      <c r="B464" s="285"/>
      <c r="C464" s="279"/>
      <c r="D464" s="279"/>
      <c r="E464" s="268"/>
      <c r="F464" s="268"/>
      <c r="G464" s="268"/>
      <c r="H464" s="286"/>
      <c r="I464" s="286"/>
      <c r="J464" s="279"/>
      <c r="K464" s="287"/>
    </row>
    <row r="465" spans="1:11">
      <c r="A465" s="284"/>
      <c r="B465" s="285"/>
      <c r="C465" s="279"/>
      <c r="D465" s="279"/>
      <c r="E465" s="268"/>
      <c r="F465" s="268"/>
      <c r="G465" s="268"/>
      <c r="H465" s="286"/>
      <c r="I465" s="286"/>
      <c r="J465" s="279"/>
      <c r="K465" s="287"/>
    </row>
    <row r="466" s="233" customFormat="1" spans="1:37">
      <c r="A466" s="284"/>
      <c r="B466" s="285"/>
      <c r="C466" s="279"/>
      <c r="D466" s="279"/>
      <c r="E466" s="268"/>
      <c r="F466" s="268"/>
      <c r="G466" s="268"/>
      <c r="H466" s="286"/>
      <c r="I466" s="286"/>
      <c r="J466" s="279"/>
      <c r="K466" s="287"/>
      <c r="AJ466" s="242"/>
      <c r="AK466" s="242"/>
    </row>
    <row r="467" s="233" customFormat="1" spans="1:37">
      <c r="A467" s="284"/>
      <c r="B467" s="285"/>
      <c r="C467" s="279"/>
      <c r="D467" s="279"/>
      <c r="E467" s="268"/>
      <c r="F467" s="268"/>
      <c r="G467" s="268"/>
      <c r="H467" s="286"/>
      <c r="I467" s="286"/>
      <c r="J467" s="279"/>
      <c r="K467" s="287"/>
      <c r="AJ467" s="242"/>
      <c r="AK467" s="242"/>
    </row>
    <row r="468" s="233" customFormat="1" spans="1:37">
      <c r="A468" s="284"/>
      <c r="B468" s="285"/>
      <c r="C468" s="279"/>
      <c r="D468" s="279"/>
      <c r="E468" s="268"/>
      <c r="F468" s="268"/>
      <c r="G468" s="268"/>
      <c r="H468" s="286"/>
      <c r="I468" s="286"/>
      <c r="J468" s="279"/>
      <c r="K468" s="287"/>
      <c r="AJ468" s="242"/>
      <c r="AK468" s="242"/>
    </row>
    <row r="469" s="233" customFormat="1" spans="1:37">
      <c r="A469" s="284"/>
      <c r="B469" s="285"/>
      <c r="C469" s="279"/>
      <c r="D469" s="279"/>
      <c r="E469" s="268"/>
      <c r="F469" s="268"/>
      <c r="G469" s="268"/>
      <c r="H469" s="286"/>
      <c r="I469" s="286"/>
      <c r="J469" s="279"/>
      <c r="K469" s="287"/>
      <c r="AJ469" s="242"/>
      <c r="AK469" s="242"/>
    </row>
    <row r="470" s="233" customFormat="1" spans="1:37">
      <c r="A470" s="284"/>
      <c r="B470" s="285"/>
      <c r="C470" s="279"/>
      <c r="D470" s="279"/>
      <c r="E470" s="268"/>
      <c r="F470" s="268"/>
      <c r="G470" s="268"/>
      <c r="H470" s="286"/>
      <c r="I470" s="286"/>
      <c r="J470" s="279"/>
      <c r="K470" s="287"/>
      <c r="AJ470" s="242"/>
      <c r="AK470" s="242"/>
    </row>
    <row r="471" s="233" customFormat="1" spans="1:37">
      <c r="A471" s="284"/>
      <c r="B471" s="285"/>
      <c r="C471" s="279"/>
      <c r="D471" s="279"/>
      <c r="E471" s="268"/>
      <c r="F471" s="268"/>
      <c r="G471" s="268"/>
      <c r="H471" s="286"/>
      <c r="I471" s="286"/>
      <c r="J471" s="279"/>
      <c r="K471" s="287"/>
      <c r="AJ471" s="242"/>
      <c r="AK471" s="242"/>
    </row>
    <row r="472" s="233" customFormat="1" spans="1:37">
      <c r="A472" s="284"/>
      <c r="B472" s="285"/>
      <c r="C472" s="279"/>
      <c r="D472" s="279"/>
      <c r="E472" s="268"/>
      <c r="F472" s="268"/>
      <c r="G472" s="268"/>
      <c r="H472" s="286"/>
      <c r="I472" s="286"/>
      <c r="J472" s="279"/>
      <c r="K472" s="287"/>
      <c r="AJ472" s="242"/>
      <c r="AK472" s="242"/>
    </row>
    <row r="473" s="233" customFormat="1" spans="1:37">
      <c r="A473" s="284"/>
      <c r="B473" s="285"/>
      <c r="C473" s="279"/>
      <c r="D473" s="279"/>
      <c r="E473" s="268"/>
      <c r="F473" s="268"/>
      <c r="G473" s="268"/>
      <c r="H473" s="286"/>
      <c r="I473" s="286"/>
      <c r="J473" s="279"/>
      <c r="K473" s="287"/>
      <c r="AJ473" s="242"/>
      <c r="AK473" s="242"/>
    </row>
    <row r="474" s="233" customFormat="1" spans="1:37">
      <c r="A474" s="284"/>
      <c r="B474" s="285"/>
      <c r="C474" s="279"/>
      <c r="D474" s="279"/>
      <c r="E474" s="268"/>
      <c r="F474" s="268"/>
      <c r="G474" s="268"/>
      <c r="H474" s="286"/>
      <c r="I474" s="286"/>
      <c r="J474" s="279"/>
      <c r="K474" s="287"/>
      <c r="AJ474" s="242"/>
      <c r="AK474" s="242"/>
    </row>
    <row r="475" s="233" customFormat="1" spans="1:37">
      <c r="A475" s="284"/>
      <c r="B475" s="285"/>
      <c r="C475" s="279"/>
      <c r="D475" s="279"/>
      <c r="E475" s="268"/>
      <c r="F475" s="268"/>
      <c r="G475" s="268"/>
      <c r="H475" s="286"/>
      <c r="I475" s="286"/>
      <c r="J475" s="279"/>
      <c r="K475" s="287"/>
      <c r="AJ475" s="242"/>
      <c r="AK475" s="242"/>
    </row>
    <row r="476" s="233" customFormat="1" spans="1:37">
      <c r="A476" s="284"/>
      <c r="B476" s="285"/>
      <c r="C476" s="279"/>
      <c r="D476" s="279"/>
      <c r="E476" s="268"/>
      <c r="F476" s="268"/>
      <c r="G476" s="268"/>
      <c r="H476" s="286"/>
      <c r="I476" s="286"/>
      <c r="J476" s="279"/>
      <c r="K476" s="287"/>
      <c r="AJ476" s="242"/>
      <c r="AK476" s="242"/>
    </row>
    <row r="477" s="233" customFormat="1" spans="1:37">
      <c r="A477" s="284"/>
      <c r="B477" s="285"/>
      <c r="C477" s="279"/>
      <c r="D477" s="279"/>
      <c r="E477" s="268"/>
      <c r="F477" s="268"/>
      <c r="G477" s="268"/>
      <c r="H477" s="286"/>
      <c r="I477" s="286"/>
      <c r="J477" s="279"/>
      <c r="K477" s="287"/>
      <c r="AJ477" s="242"/>
      <c r="AK477" s="242"/>
    </row>
    <row r="478" s="233" customFormat="1" spans="1:37">
      <c r="A478" s="284"/>
      <c r="B478" s="285"/>
      <c r="C478" s="279"/>
      <c r="D478" s="279"/>
      <c r="E478" s="268"/>
      <c r="F478" s="268"/>
      <c r="G478" s="268"/>
      <c r="H478" s="286"/>
      <c r="I478" s="286"/>
      <c r="J478" s="279"/>
      <c r="K478" s="287"/>
      <c r="AJ478" s="242"/>
      <c r="AK478" s="242"/>
    </row>
    <row r="479" s="233" customFormat="1" spans="1:37">
      <c r="A479" s="284"/>
      <c r="B479" s="285"/>
      <c r="C479" s="279"/>
      <c r="D479" s="279"/>
      <c r="E479" s="268"/>
      <c r="F479" s="268"/>
      <c r="G479" s="268"/>
      <c r="H479" s="286"/>
      <c r="I479" s="286"/>
      <c r="J479" s="279"/>
      <c r="K479" s="287"/>
      <c r="AJ479" s="242"/>
      <c r="AK479" s="242"/>
    </row>
    <row r="480" s="233" customFormat="1" spans="1:37">
      <c r="A480" s="284"/>
      <c r="B480" s="285"/>
      <c r="C480" s="279"/>
      <c r="D480" s="279"/>
      <c r="E480" s="268"/>
      <c r="F480" s="268"/>
      <c r="G480" s="268"/>
      <c r="H480" s="286"/>
      <c r="I480" s="286"/>
      <c r="J480" s="279"/>
      <c r="K480" s="287"/>
      <c r="AJ480" s="242"/>
      <c r="AK480" s="242"/>
    </row>
    <row r="481" s="233" customFormat="1" spans="1:37">
      <c r="A481" s="284"/>
      <c r="B481" s="285"/>
      <c r="C481" s="279"/>
      <c r="D481" s="279"/>
      <c r="E481" s="268"/>
      <c r="F481" s="268"/>
      <c r="G481" s="268"/>
      <c r="H481" s="286"/>
      <c r="I481" s="286"/>
      <c r="J481" s="279"/>
      <c r="K481" s="287"/>
      <c r="AJ481" s="242"/>
      <c r="AK481" s="242"/>
    </row>
    <row r="482" s="233" customFormat="1" spans="1:37">
      <c r="A482" s="284"/>
      <c r="B482" s="285"/>
      <c r="C482" s="279"/>
      <c r="D482" s="279"/>
      <c r="E482" s="268"/>
      <c r="F482" s="268"/>
      <c r="G482" s="268"/>
      <c r="H482" s="286"/>
      <c r="I482" s="286"/>
      <c r="J482" s="279"/>
      <c r="K482" s="287"/>
      <c r="AJ482" s="242"/>
      <c r="AK482" s="242"/>
    </row>
    <row r="483" s="233" customFormat="1" spans="1:37">
      <c r="A483" s="284"/>
      <c r="B483" s="285"/>
      <c r="C483" s="279"/>
      <c r="D483" s="279"/>
      <c r="E483" s="268"/>
      <c r="F483" s="268"/>
      <c r="G483" s="268"/>
      <c r="H483" s="286"/>
      <c r="I483" s="286"/>
      <c r="J483" s="279"/>
      <c r="K483" s="287"/>
      <c r="AJ483" s="242"/>
      <c r="AK483" s="242"/>
    </row>
    <row r="484" s="233" customFormat="1" spans="1:37">
      <c r="A484" s="284"/>
      <c r="B484" s="285"/>
      <c r="C484" s="279"/>
      <c r="D484" s="279"/>
      <c r="E484" s="268"/>
      <c r="F484" s="268"/>
      <c r="G484" s="268"/>
      <c r="H484" s="286"/>
      <c r="I484" s="286"/>
      <c r="J484" s="279"/>
      <c r="K484" s="287"/>
      <c r="AJ484" s="242"/>
      <c r="AK484" s="242"/>
    </row>
    <row r="485" s="233" customFormat="1" spans="1:37">
      <c r="A485" s="284"/>
      <c r="B485" s="285"/>
      <c r="C485" s="279"/>
      <c r="D485" s="279"/>
      <c r="E485" s="268"/>
      <c r="F485" s="268"/>
      <c r="G485" s="268"/>
      <c r="H485" s="286"/>
      <c r="I485" s="286"/>
      <c r="J485" s="279"/>
      <c r="K485" s="287"/>
      <c r="AJ485" s="242"/>
      <c r="AK485" s="242"/>
    </row>
    <row r="486" s="233" customFormat="1" spans="1:37">
      <c r="A486" s="284"/>
      <c r="B486" s="285"/>
      <c r="C486" s="279"/>
      <c r="D486" s="279"/>
      <c r="E486" s="268"/>
      <c r="F486" s="268"/>
      <c r="G486" s="268"/>
      <c r="H486" s="286"/>
      <c r="I486" s="286"/>
      <c r="J486" s="279"/>
      <c r="K486" s="287"/>
      <c r="AJ486" s="242"/>
      <c r="AK486" s="242"/>
    </row>
    <row r="487" s="233" customFormat="1" spans="1:37">
      <c r="A487" s="284"/>
      <c r="B487" s="285"/>
      <c r="C487" s="279"/>
      <c r="D487" s="279"/>
      <c r="E487" s="268"/>
      <c r="F487" s="268"/>
      <c r="G487" s="268"/>
      <c r="H487" s="286"/>
      <c r="I487" s="286"/>
      <c r="J487" s="279"/>
      <c r="K487" s="287"/>
      <c r="AJ487" s="242"/>
      <c r="AK487" s="242"/>
    </row>
    <row r="488" s="233" customFormat="1" spans="1:37">
      <c r="A488" s="284"/>
      <c r="B488" s="285"/>
      <c r="C488" s="279"/>
      <c r="D488" s="279"/>
      <c r="E488" s="268"/>
      <c r="F488" s="268"/>
      <c r="G488" s="268"/>
      <c r="H488" s="286"/>
      <c r="I488" s="286"/>
      <c r="J488" s="279"/>
      <c r="K488" s="287"/>
      <c r="AJ488" s="242"/>
      <c r="AK488" s="242"/>
    </row>
    <row r="489" s="233" customFormat="1" spans="1:37">
      <c r="A489" s="284"/>
      <c r="B489" s="285"/>
      <c r="C489" s="279"/>
      <c r="D489" s="279"/>
      <c r="E489" s="268"/>
      <c r="F489" s="268"/>
      <c r="G489" s="268"/>
      <c r="H489" s="286"/>
      <c r="I489" s="286"/>
      <c r="J489" s="279"/>
      <c r="K489" s="287"/>
      <c r="AJ489" s="242"/>
      <c r="AK489" s="242"/>
    </row>
    <row r="490" s="233" customFormat="1" spans="1:37">
      <c r="A490" s="284"/>
      <c r="B490" s="285"/>
      <c r="C490" s="279"/>
      <c r="D490" s="279"/>
      <c r="E490" s="268"/>
      <c r="F490" s="268"/>
      <c r="G490" s="268"/>
      <c r="H490" s="286"/>
      <c r="I490" s="286"/>
      <c r="J490" s="279"/>
      <c r="K490" s="287"/>
      <c r="AJ490" s="242"/>
      <c r="AK490" s="242"/>
    </row>
    <row r="491" s="233" customFormat="1" spans="1:37">
      <c r="A491" s="284"/>
      <c r="B491" s="285"/>
      <c r="C491" s="279"/>
      <c r="D491" s="279"/>
      <c r="E491" s="268"/>
      <c r="F491" s="268"/>
      <c r="G491" s="268"/>
      <c r="H491" s="286"/>
      <c r="I491" s="286"/>
      <c r="J491" s="279"/>
      <c r="K491" s="287"/>
      <c r="AJ491" s="242"/>
      <c r="AK491" s="242"/>
    </row>
    <row r="492" s="233" customFormat="1" spans="1:37">
      <c r="A492" s="284"/>
      <c r="B492" s="285"/>
      <c r="C492" s="279"/>
      <c r="D492" s="279"/>
      <c r="E492" s="268"/>
      <c r="F492" s="268"/>
      <c r="G492" s="268"/>
      <c r="H492" s="286"/>
      <c r="I492" s="286"/>
      <c r="J492" s="279"/>
      <c r="K492" s="287"/>
      <c r="AJ492" s="242"/>
      <c r="AK492" s="242"/>
    </row>
    <row r="493" s="233" customFormat="1" spans="1:37">
      <c r="A493" s="284"/>
      <c r="B493" s="285"/>
      <c r="C493" s="279"/>
      <c r="D493" s="279"/>
      <c r="E493" s="268"/>
      <c r="F493" s="268"/>
      <c r="G493" s="268"/>
      <c r="H493" s="286"/>
      <c r="I493" s="286"/>
      <c r="J493" s="279"/>
      <c r="K493" s="287"/>
      <c r="AJ493" s="242"/>
      <c r="AK493" s="242"/>
    </row>
    <row r="494" s="233" customFormat="1" spans="1:37">
      <c r="A494" s="284"/>
      <c r="B494" s="285"/>
      <c r="C494" s="279"/>
      <c r="D494" s="279"/>
      <c r="E494" s="268"/>
      <c r="F494" s="268"/>
      <c r="G494" s="268"/>
      <c r="H494" s="286"/>
      <c r="I494" s="286"/>
      <c r="J494" s="279"/>
      <c r="K494" s="287"/>
      <c r="AJ494" s="242"/>
      <c r="AK494" s="242"/>
    </row>
    <row r="495" s="233" customFormat="1" spans="1:37">
      <c r="A495" s="284"/>
      <c r="B495" s="285"/>
      <c r="C495" s="279"/>
      <c r="D495" s="279"/>
      <c r="E495" s="268"/>
      <c r="F495" s="268"/>
      <c r="G495" s="268"/>
      <c r="H495" s="286"/>
      <c r="I495" s="286"/>
      <c r="J495" s="279"/>
      <c r="K495" s="287"/>
      <c r="AJ495" s="242"/>
      <c r="AK495" s="242"/>
    </row>
    <row r="496" s="233" customFormat="1" spans="1:37">
      <c r="A496" s="284"/>
      <c r="B496" s="285"/>
      <c r="C496" s="279"/>
      <c r="D496" s="279"/>
      <c r="E496" s="268"/>
      <c r="F496" s="268"/>
      <c r="G496" s="268"/>
      <c r="H496" s="286"/>
      <c r="I496" s="286"/>
      <c r="J496" s="279"/>
      <c r="K496" s="287"/>
      <c r="AJ496" s="242"/>
      <c r="AK496" s="242"/>
    </row>
    <row r="497" s="233" customFormat="1" spans="1:37">
      <c r="A497" s="284"/>
      <c r="B497" s="285"/>
      <c r="C497" s="279"/>
      <c r="D497" s="279"/>
      <c r="E497" s="268"/>
      <c r="F497" s="268"/>
      <c r="G497" s="268"/>
      <c r="H497" s="286"/>
      <c r="I497" s="286"/>
      <c r="J497" s="279"/>
      <c r="K497" s="287"/>
      <c r="AJ497" s="242"/>
      <c r="AK497" s="242"/>
    </row>
    <row r="498" s="233" customFormat="1" spans="1:37">
      <c r="A498" s="284"/>
      <c r="B498" s="285"/>
      <c r="C498" s="279"/>
      <c r="D498" s="279"/>
      <c r="E498" s="268"/>
      <c r="F498" s="268"/>
      <c r="G498" s="268"/>
      <c r="H498" s="286"/>
      <c r="I498" s="286"/>
      <c r="J498" s="279"/>
      <c r="K498" s="287"/>
      <c r="AJ498" s="242"/>
      <c r="AK498" s="242"/>
    </row>
    <row r="499" s="233" customFormat="1" spans="1:37">
      <c r="A499" s="284"/>
      <c r="B499" s="285"/>
      <c r="C499" s="279"/>
      <c r="D499" s="279"/>
      <c r="E499" s="268"/>
      <c r="F499" s="268"/>
      <c r="G499" s="268"/>
      <c r="H499" s="286"/>
      <c r="I499" s="286"/>
      <c r="J499" s="279"/>
      <c r="K499" s="287"/>
      <c r="AJ499" s="242"/>
      <c r="AK499" s="242"/>
    </row>
    <row r="500" s="233" customFormat="1" spans="1:37">
      <c r="A500" s="284"/>
      <c r="B500" s="285"/>
      <c r="C500" s="279"/>
      <c r="D500" s="279"/>
      <c r="E500" s="268"/>
      <c r="F500" s="268"/>
      <c r="G500" s="268"/>
      <c r="H500" s="286"/>
      <c r="I500" s="286"/>
      <c r="J500" s="279"/>
      <c r="K500" s="287"/>
      <c r="AJ500" s="242"/>
      <c r="AK500" s="242"/>
    </row>
    <row r="501" s="233" customFormat="1" spans="1:37">
      <c r="A501" s="284"/>
      <c r="B501" s="285"/>
      <c r="C501" s="279"/>
      <c r="D501" s="279"/>
      <c r="E501" s="268"/>
      <c r="F501" s="268"/>
      <c r="G501" s="268"/>
      <c r="H501" s="286"/>
      <c r="I501" s="286"/>
      <c r="J501" s="279"/>
      <c r="K501" s="287"/>
      <c r="AJ501" s="242"/>
      <c r="AK501" s="242"/>
    </row>
    <row r="502" s="233" customFormat="1" spans="1:37">
      <c r="A502" s="284"/>
      <c r="B502" s="285"/>
      <c r="C502" s="279"/>
      <c r="D502" s="279"/>
      <c r="E502" s="268"/>
      <c r="F502" s="268"/>
      <c r="G502" s="268"/>
      <c r="H502" s="286"/>
      <c r="I502" s="286"/>
      <c r="J502" s="279"/>
      <c r="K502" s="287"/>
      <c r="AJ502" s="242"/>
      <c r="AK502" s="242"/>
    </row>
    <row r="503" s="233" customFormat="1" spans="1:37">
      <c r="A503" s="284"/>
      <c r="B503" s="285"/>
      <c r="C503" s="279"/>
      <c r="D503" s="279"/>
      <c r="E503" s="268"/>
      <c r="F503" s="268"/>
      <c r="G503" s="268"/>
      <c r="H503" s="286"/>
      <c r="I503" s="286"/>
      <c r="J503" s="279"/>
      <c r="K503" s="287"/>
      <c r="AJ503" s="242"/>
      <c r="AK503" s="242"/>
    </row>
    <row r="504" s="233" customFormat="1" spans="1:37">
      <c r="A504" s="284"/>
      <c r="B504" s="285"/>
      <c r="C504" s="279"/>
      <c r="D504" s="279"/>
      <c r="E504" s="268"/>
      <c r="F504" s="268"/>
      <c r="G504" s="268"/>
      <c r="H504" s="286"/>
      <c r="I504" s="286"/>
      <c r="J504" s="279"/>
      <c r="K504" s="287"/>
      <c r="AJ504" s="242"/>
      <c r="AK504" s="242"/>
    </row>
    <row r="505" s="233" customFormat="1" spans="1:37">
      <c r="A505" s="284"/>
      <c r="B505" s="285"/>
      <c r="C505" s="279"/>
      <c r="D505" s="279"/>
      <c r="E505" s="268"/>
      <c r="F505" s="268"/>
      <c r="G505" s="268"/>
      <c r="H505" s="286"/>
      <c r="I505" s="286"/>
      <c r="J505" s="279"/>
      <c r="K505" s="287"/>
      <c r="AJ505" s="242"/>
      <c r="AK505" s="242"/>
    </row>
    <row r="506" s="233" customFormat="1" spans="1:37">
      <c r="A506" s="284"/>
      <c r="B506" s="285"/>
      <c r="C506" s="279"/>
      <c r="D506" s="279"/>
      <c r="E506" s="268"/>
      <c r="F506" s="268"/>
      <c r="G506" s="268"/>
      <c r="H506" s="286"/>
      <c r="I506" s="286"/>
      <c r="J506" s="279"/>
      <c r="K506" s="287"/>
      <c r="AJ506" s="242"/>
      <c r="AK506" s="242"/>
    </row>
    <row r="507" s="233" customFormat="1" spans="1:37">
      <c r="A507" s="284"/>
      <c r="B507" s="285"/>
      <c r="C507" s="279"/>
      <c r="D507" s="279"/>
      <c r="E507" s="268"/>
      <c r="F507" s="268"/>
      <c r="G507" s="268"/>
      <c r="H507" s="286"/>
      <c r="I507" s="286"/>
      <c r="J507" s="279"/>
      <c r="K507" s="287"/>
      <c r="AJ507" s="242"/>
      <c r="AK507" s="242"/>
    </row>
    <row r="508" s="233" customFormat="1" spans="1:37">
      <c r="A508" s="284"/>
      <c r="B508" s="285"/>
      <c r="C508" s="279"/>
      <c r="D508" s="279"/>
      <c r="E508" s="268"/>
      <c r="F508" s="268"/>
      <c r="G508" s="268"/>
      <c r="H508" s="286"/>
      <c r="I508" s="286"/>
      <c r="J508" s="279"/>
      <c r="K508" s="287"/>
      <c r="AJ508" s="242"/>
      <c r="AK508" s="242"/>
    </row>
    <row r="509" s="233" customFormat="1" spans="1:37">
      <c r="A509" s="284"/>
      <c r="B509" s="285"/>
      <c r="C509" s="279"/>
      <c r="D509" s="279"/>
      <c r="E509" s="268"/>
      <c r="F509" s="268"/>
      <c r="G509" s="268"/>
      <c r="H509" s="286"/>
      <c r="I509" s="286"/>
      <c r="J509" s="279"/>
      <c r="K509" s="287"/>
      <c r="AJ509" s="242"/>
      <c r="AK509" s="242"/>
    </row>
    <row r="510" s="233" customFormat="1" spans="1:37">
      <c r="A510" s="284"/>
      <c r="B510" s="285"/>
      <c r="C510" s="279"/>
      <c r="D510" s="279"/>
      <c r="E510" s="268"/>
      <c r="F510" s="268"/>
      <c r="G510" s="268"/>
      <c r="H510" s="286"/>
      <c r="I510" s="286"/>
      <c r="J510" s="279"/>
      <c r="K510" s="287"/>
      <c r="AJ510" s="242"/>
      <c r="AK510" s="242"/>
    </row>
    <row r="511" s="233" customFormat="1" spans="1:37">
      <c r="A511" s="284"/>
      <c r="B511" s="285"/>
      <c r="C511" s="279"/>
      <c r="D511" s="279"/>
      <c r="E511" s="268"/>
      <c r="F511" s="268"/>
      <c r="G511" s="268"/>
      <c r="H511" s="286"/>
      <c r="I511" s="286"/>
      <c r="J511" s="279"/>
      <c r="K511" s="287"/>
      <c r="AJ511" s="242"/>
      <c r="AK511" s="242"/>
    </row>
    <row r="512" s="233" customFormat="1" spans="1:37">
      <c r="A512" s="284"/>
      <c r="B512" s="285"/>
      <c r="C512" s="279"/>
      <c r="D512" s="279"/>
      <c r="E512" s="268"/>
      <c r="F512" s="268"/>
      <c r="G512" s="268"/>
      <c r="H512" s="286"/>
      <c r="I512" s="286"/>
      <c r="J512" s="279"/>
      <c r="K512" s="287"/>
      <c r="AJ512" s="242"/>
      <c r="AK512" s="242"/>
    </row>
    <row r="513" s="233" customFormat="1" spans="1:37">
      <c r="A513" s="284"/>
      <c r="B513" s="285"/>
      <c r="C513" s="279"/>
      <c r="D513" s="279"/>
      <c r="E513" s="268"/>
      <c r="F513" s="268"/>
      <c r="G513" s="268"/>
      <c r="H513" s="286"/>
      <c r="I513" s="286"/>
      <c r="J513" s="279"/>
      <c r="K513" s="287"/>
      <c r="AJ513" s="242"/>
      <c r="AK513" s="242"/>
    </row>
    <row r="514" s="233" customFormat="1" spans="1:37">
      <c r="A514" s="284"/>
      <c r="B514" s="285"/>
      <c r="C514" s="279"/>
      <c r="D514" s="279"/>
      <c r="E514" s="268"/>
      <c r="F514" s="268"/>
      <c r="G514" s="268"/>
      <c r="H514" s="286"/>
      <c r="I514" s="286"/>
      <c r="J514" s="279"/>
      <c r="K514" s="287"/>
      <c r="AJ514" s="242"/>
      <c r="AK514" s="242"/>
    </row>
    <row r="515" s="233" customFormat="1" spans="1:37">
      <c r="A515" s="284"/>
      <c r="B515" s="285"/>
      <c r="C515" s="279"/>
      <c r="D515" s="279"/>
      <c r="E515" s="268"/>
      <c r="F515" s="268"/>
      <c r="G515" s="268"/>
      <c r="H515" s="286"/>
      <c r="I515" s="286"/>
      <c r="J515" s="279"/>
      <c r="K515" s="287"/>
      <c r="AJ515" s="242"/>
      <c r="AK515" s="242"/>
    </row>
    <row r="516" s="233" customFormat="1" spans="1:37">
      <c r="A516" s="284"/>
      <c r="B516" s="285"/>
      <c r="C516" s="279"/>
      <c r="D516" s="279"/>
      <c r="E516" s="268"/>
      <c r="F516" s="268"/>
      <c r="G516" s="268"/>
      <c r="H516" s="286"/>
      <c r="I516" s="286"/>
      <c r="J516" s="279"/>
      <c r="K516" s="287"/>
      <c r="AJ516" s="242"/>
      <c r="AK516" s="242"/>
    </row>
    <row r="517" s="233" customFormat="1" spans="1:37">
      <c r="A517" s="284"/>
      <c r="B517" s="285"/>
      <c r="C517" s="279"/>
      <c r="D517" s="279"/>
      <c r="E517" s="268"/>
      <c r="F517" s="268"/>
      <c r="G517" s="268"/>
      <c r="H517" s="286"/>
      <c r="I517" s="286"/>
      <c r="J517" s="279"/>
      <c r="K517" s="287"/>
      <c r="AJ517" s="242"/>
      <c r="AK517" s="242"/>
    </row>
    <row r="518" s="233" customFormat="1" spans="1:37">
      <c r="A518" s="284"/>
      <c r="B518" s="285"/>
      <c r="C518" s="279"/>
      <c r="D518" s="279"/>
      <c r="E518" s="268"/>
      <c r="F518" s="268"/>
      <c r="G518" s="268"/>
      <c r="H518" s="286"/>
      <c r="I518" s="286"/>
      <c r="J518" s="279"/>
      <c r="K518" s="287"/>
      <c r="AJ518" s="242"/>
      <c r="AK518" s="242"/>
    </row>
    <row r="519" s="233" customFormat="1" spans="1:37">
      <c r="A519" s="284"/>
      <c r="B519" s="285"/>
      <c r="C519" s="279"/>
      <c r="D519" s="279"/>
      <c r="E519" s="268"/>
      <c r="F519" s="268"/>
      <c r="G519" s="268"/>
      <c r="H519" s="286"/>
      <c r="I519" s="286"/>
      <c r="J519" s="279"/>
      <c r="K519" s="287"/>
      <c r="AJ519" s="242"/>
      <c r="AK519" s="242"/>
    </row>
    <row r="520" s="233" customFormat="1" spans="1:37">
      <c r="A520" s="284"/>
      <c r="B520" s="285"/>
      <c r="C520" s="279"/>
      <c r="D520" s="279"/>
      <c r="E520" s="268"/>
      <c r="F520" s="268"/>
      <c r="G520" s="268"/>
      <c r="H520" s="286"/>
      <c r="I520" s="286"/>
      <c r="J520" s="279"/>
      <c r="K520" s="287"/>
      <c r="AJ520" s="242"/>
      <c r="AK520" s="242"/>
    </row>
    <row r="521" s="233" customFormat="1" spans="1:37">
      <c r="A521" s="284"/>
      <c r="B521" s="285"/>
      <c r="C521" s="279"/>
      <c r="D521" s="279"/>
      <c r="E521" s="268"/>
      <c r="F521" s="268"/>
      <c r="G521" s="268"/>
      <c r="H521" s="286"/>
      <c r="I521" s="286"/>
      <c r="J521" s="279"/>
      <c r="K521" s="287"/>
      <c r="AJ521" s="242"/>
      <c r="AK521" s="242"/>
    </row>
    <row r="522" s="233" customFormat="1" spans="1:37">
      <c r="A522" s="284"/>
      <c r="B522" s="285"/>
      <c r="C522" s="279"/>
      <c r="D522" s="279"/>
      <c r="E522" s="268"/>
      <c r="F522" s="268"/>
      <c r="G522" s="268"/>
      <c r="H522" s="286"/>
      <c r="I522" s="286"/>
      <c r="J522" s="279"/>
      <c r="K522" s="287"/>
      <c r="AJ522" s="242"/>
      <c r="AK522" s="242"/>
    </row>
    <row r="523" s="233" customFormat="1" spans="1:37">
      <c r="A523" s="284"/>
      <c r="B523" s="285"/>
      <c r="C523" s="279"/>
      <c r="D523" s="279"/>
      <c r="E523" s="268"/>
      <c r="F523" s="268"/>
      <c r="G523" s="268"/>
      <c r="H523" s="286"/>
      <c r="I523" s="286"/>
      <c r="J523" s="279"/>
      <c r="K523" s="287"/>
      <c r="AJ523" s="242"/>
      <c r="AK523" s="242"/>
    </row>
    <row r="524" s="233" customFormat="1" spans="1:37">
      <c r="A524" s="284"/>
      <c r="B524" s="285"/>
      <c r="C524" s="279"/>
      <c r="D524" s="279"/>
      <c r="E524" s="268"/>
      <c r="F524" s="268"/>
      <c r="G524" s="268"/>
      <c r="H524" s="286"/>
      <c r="I524" s="286"/>
      <c r="J524" s="279"/>
      <c r="K524" s="287"/>
      <c r="AJ524" s="242"/>
      <c r="AK524" s="242"/>
    </row>
    <row r="525" s="233" customFormat="1" spans="1:37">
      <c r="A525" s="284"/>
      <c r="B525" s="285"/>
      <c r="C525" s="279"/>
      <c r="D525" s="279"/>
      <c r="E525" s="268"/>
      <c r="F525" s="268"/>
      <c r="G525" s="268"/>
      <c r="H525" s="286"/>
      <c r="I525" s="286"/>
      <c r="J525" s="279"/>
      <c r="K525" s="287"/>
      <c r="AJ525" s="242"/>
      <c r="AK525" s="242"/>
    </row>
    <row r="526" s="233" customFormat="1" spans="1:37">
      <c r="A526" s="284"/>
      <c r="B526" s="285"/>
      <c r="C526" s="279"/>
      <c r="D526" s="279"/>
      <c r="E526" s="268"/>
      <c r="F526" s="268"/>
      <c r="G526" s="268"/>
      <c r="H526" s="286"/>
      <c r="I526" s="286"/>
      <c r="J526" s="279"/>
      <c r="K526" s="287"/>
      <c r="AJ526" s="242"/>
      <c r="AK526" s="242"/>
    </row>
    <row r="527" s="233" customFormat="1" spans="1:37">
      <c r="A527" s="284"/>
      <c r="B527" s="285"/>
      <c r="C527" s="279"/>
      <c r="D527" s="279"/>
      <c r="E527" s="268"/>
      <c r="F527" s="268"/>
      <c r="G527" s="268"/>
      <c r="H527" s="286"/>
      <c r="I527" s="286"/>
      <c r="J527" s="279"/>
      <c r="K527" s="287"/>
      <c r="AJ527" s="242"/>
      <c r="AK527" s="242"/>
    </row>
    <row r="528" s="233" customFormat="1" spans="1:37">
      <c r="A528" s="284"/>
      <c r="B528" s="285"/>
      <c r="C528" s="279"/>
      <c r="D528" s="279"/>
      <c r="E528" s="268"/>
      <c r="F528" s="268"/>
      <c r="G528" s="268"/>
      <c r="H528" s="286"/>
      <c r="I528" s="286"/>
      <c r="J528" s="279"/>
      <c r="K528" s="287"/>
      <c r="AJ528" s="242"/>
      <c r="AK528" s="242"/>
    </row>
    <row r="529" s="233" customFormat="1" spans="1:37">
      <c r="A529" s="284"/>
      <c r="B529" s="285"/>
      <c r="C529" s="279"/>
      <c r="D529" s="279"/>
      <c r="E529" s="268"/>
      <c r="F529" s="268"/>
      <c r="G529" s="268"/>
      <c r="H529" s="286"/>
      <c r="I529" s="286"/>
      <c r="J529" s="279"/>
      <c r="K529" s="287"/>
      <c r="AJ529" s="242"/>
      <c r="AK529" s="242"/>
    </row>
    <row r="530" s="233" customFormat="1" spans="1:37">
      <c r="A530" s="284"/>
      <c r="B530" s="285"/>
      <c r="C530" s="279"/>
      <c r="D530" s="279"/>
      <c r="E530" s="268"/>
      <c r="F530" s="268"/>
      <c r="G530" s="268"/>
      <c r="H530" s="286"/>
      <c r="I530" s="286"/>
      <c r="J530" s="279"/>
      <c r="K530" s="287"/>
      <c r="AJ530" s="242"/>
      <c r="AK530" s="242"/>
    </row>
    <row r="531" s="233" customFormat="1" spans="1:37">
      <c r="A531" s="284"/>
      <c r="B531" s="285"/>
      <c r="C531" s="279"/>
      <c r="D531" s="279"/>
      <c r="E531" s="268"/>
      <c r="F531" s="268"/>
      <c r="G531" s="268"/>
      <c r="H531" s="286"/>
      <c r="I531" s="286"/>
      <c r="J531" s="279"/>
      <c r="K531" s="287"/>
      <c r="AJ531" s="242"/>
      <c r="AK531" s="242"/>
    </row>
    <row r="532" s="233" customFormat="1" spans="1:37">
      <c r="A532" s="284"/>
      <c r="B532" s="285"/>
      <c r="C532" s="279"/>
      <c r="D532" s="279"/>
      <c r="E532" s="268"/>
      <c r="F532" s="268"/>
      <c r="G532" s="268"/>
      <c r="H532" s="286"/>
      <c r="I532" s="286"/>
      <c r="J532" s="279"/>
      <c r="K532" s="287"/>
      <c r="AJ532" s="242"/>
      <c r="AK532" s="242"/>
    </row>
    <row r="533" s="233" customFormat="1" spans="1:37">
      <c r="A533" s="284"/>
      <c r="B533" s="285"/>
      <c r="C533" s="279"/>
      <c r="D533" s="279"/>
      <c r="E533" s="268"/>
      <c r="F533" s="268"/>
      <c r="G533" s="268"/>
      <c r="H533" s="286"/>
      <c r="I533" s="286"/>
      <c r="J533" s="279"/>
      <c r="K533" s="287"/>
      <c r="AJ533" s="242"/>
      <c r="AK533" s="242"/>
    </row>
    <row r="534" s="233" customFormat="1" spans="1:37">
      <c r="A534" s="284"/>
      <c r="B534" s="285"/>
      <c r="C534" s="279"/>
      <c r="D534" s="279"/>
      <c r="E534" s="268"/>
      <c r="F534" s="268"/>
      <c r="G534" s="268"/>
      <c r="H534" s="286"/>
      <c r="I534" s="286"/>
      <c r="J534" s="279"/>
      <c r="K534" s="287"/>
      <c r="AJ534" s="242"/>
      <c r="AK534" s="242"/>
    </row>
    <row r="535" s="233" customFormat="1" spans="1:37">
      <c r="A535" s="284"/>
      <c r="B535" s="285"/>
      <c r="C535" s="279"/>
      <c r="D535" s="279"/>
      <c r="E535" s="268"/>
      <c r="F535" s="268"/>
      <c r="G535" s="268"/>
      <c r="H535" s="286"/>
      <c r="I535" s="286"/>
      <c r="J535" s="279"/>
      <c r="K535" s="287"/>
      <c r="AJ535" s="242"/>
      <c r="AK535" s="242"/>
    </row>
    <row r="536" s="233" customFormat="1" spans="1:37">
      <c r="A536" s="284"/>
      <c r="B536" s="285"/>
      <c r="C536" s="279"/>
      <c r="D536" s="279"/>
      <c r="E536" s="268"/>
      <c r="F536" s="268"/>
      <c r="G536" s="268"/>
      <c r="H536" s="286"/>
      <c r="I536" s="286"/>
      <c r="J536" s="279"/>
      <c r="K536" s="287"/>
      <c r="AJ536" s="242"/>
      <c r="AK536" s="242"/>
    </row>
    <row r="537" s="233" customFormat="1" spans="1:37">
      <c r="A537" s="284"/>
      <c r="B537" s="285"/>
      <c r="C537" s="279"/>
      <c r="D537" s="279"/>
      <c r="E537" s="268"/>
      <c r="F537" s="268"/>
      <c r="G537" s="268"/>
      <c r="H537" s="286"/>
      <c r="I537" s="286"/>
      <c r="J537" s="279"/>
      <c r="K537" s="287"/>
      <c r="AJ537" s="242"/>
      <c r="AK537" s="242"/>
    </row>
    <row r="538" s="233" customFormat="1" spans="1:37">
      <c r="A538" s="284"/>
      <c r="B538" s="285"/>
      <c r="C538" s="279"/>
      <c r="D538" s="279"/>
      <c r="E538" s="268"/>
      <c r="F538" s="268"/>
      <c r="G538" s="268"/>
      <c r="H538" s="286"/>
      <c r="I538" s="286"/>
      <c r="J538" s="279"/>
      <c r="K538" s="287"/>
      <c r="AJ538" s="242"/>
      <c r="AK538" s="242"/>
    </row>
    <row r="539" s="233" customFormat="1" spans="1:37">
      <c r="A539" s="284"/>
      <c r="B539" s="285"/>
      <c r="C539" s="279"/>
      <c r="D539" s="279"/>
      <c r="E539" s="268"/>
      <c r="F539" s="268"/>
      <c r="G539" s="268"/>
      <c r="H539" s="286"/>
      <c r="I539" s="286"/>
      <c r="J539" s="279"/>
      <c r="K539" s="287"/>
      <c r="AJ539" s="242"/>
      <c r="AK539" s="242"/>
    </row>
    <row r="540" s="233" customFormat="1" spans="1:37">
      <c r="A540" s="284"/>
      <c r="B540" s="285"/>
      <c r="C540" s="279"/>
      <c r="D540" s="279"/>
      <c r="E540" s="268"/>
      <c r="F540" s="268"/>
      <c r="G540" s="268"/>
      <c r="H540" s="286"/>
      <c r="I540" s="286"/>
      <c r="J540" s="279"/>
      <c r="K540" s="287"/>
      <c r="AJ540" s="242"/>
      <c r="AK540" s="242"/>
    </row>
    <row r="541" s="233" customFormat="1" spans="1:37">
      <c r="A541" s="284"/>
      <c r="B541" s="285"/>
      <c r="C541" s="279"/>
      <c r="D541" s="279"/>
      <c r="E541" s="268"/>
      <c r="F541" s="268"/>
      <c r="G541" s="268"/>
      <c r="H541" s="286"/>
      <c r="I541" s="286"/>
      <c r="J541" s="279"/>
      <c r="K541" s="287"/>
      <c r="AJ541" s="242"/>
      <c r="AK541" s="242"/>
    </row>
    <row r="542" s="233" customFormat="1" spans="1:37">
      <c r="A542" s="284"/>
      <c r="B542" s="285"/>
      <c r="C542" s="279"/>
      <c r="D542" s="279"/>
      <c r="E542" s="268"/>
      <c r="F542" s="268"/>
      <c r="G542" s="268"/>
      <c r="H542" s="286"/>
      <c r="I542" s="286"/>
      <c r="J542" s="279"/>
      <c r="K542" s="287"/>
      <c r="AJ542" s="242"/>
      <c r="AK542" s="242"/>
    </row>
    <row r="543" s="233" customFormat="1" spans="1:37">
      <c r="A543" s="284"/>
      <c r="B543" s="285"/>
      <c r="C543" s="279"/>
      <c r="D543" s="279"/>
      <c r="E543" s="268"/>
      <c r="F543" s="268"/>
      <c r="G543" s="268"/>
      <c r="H543" s="286"/>
      <c r="I543" s="286"/>
      <c r="J543" s="279"/>
      <c r="K543" s="287"/>
      <c r="AJ543" s="242"/>
      <c r="AK543" s="242"/>
    </row>
    <row r="544" s="233" customFormat="1" spans="1:37">
      <c r="A544" s="284"/>
      <c r="B544" s="285"/>
      <c r="C544" s="279"/>
      <c r="D544" s="279"/>
      <c r="E544" s="268"/>
      <c r="F544" s="268"/>
      <c r="G544" s="268"/>
      <c r="H544" s="286"/>
      <c r="I544" s="286"/>
      <c r="J544" s="279"/>
      <c r="K544" s="287"/>
      <c r="AJ544" s="242"/>
      <c r="AK544" s="242"/>
    </row>
    <row r="545" s="233" customFormat="1" spans="1:37">
      <c r="A545" s="284"/>
      <c r="B545" s="285"/>
      <c r="C545" s="279"/>
      <c r="D545" s="279"/>
      <c r="E545" s="268"/>
      <c r="F545" s="268"/>
      <c r="G545" s="268"/>
      <c r="H545" s="286"/>
      <c r="I545" s="286"/>
      <c r="J545" s="279"/>
      <c r="K545" s="287"/>
      <c r="AJ545" s="242"/>
      <c r="AK545" s="242"/>
    </row>
    <row r="546" s="233" customFormat="1" spans="1:37">
      <c r="A546" s="284"/>
      <c r="B546" s="285"/>
      <c r="C546" s="279"/>
      <c r="D546" s="279"/>
      <c r="E546" s="268"/>
      <c r="F546" s="268"/>
      <c r="G546" s="268"/>
      <c r="H546" s="286"/>
      <c r="I546" s="286"/>
      <c r="J546" s="279"/>
      <c r="K546" s="287"/>
      <c r="AJ546" s="242"/>
      <c r="AK546" s="242"/>
    </row>
    <row r="547" s="233" customFormat="1" spans="1:37">
      <c r="A547" s="284"/>
      <c r="B547" s="285"/>
      <c r="C547" s="279"/>
      <c r="D547" s="279"/>
      <c r="E547" s="268"/>
      <c r="F547" s="268"/>
      <c r="G547" s="268"/>
      <c r="H547" s="286"/>
      <c r="I547" s="286"/>
      <c r="J547" s="279"/>
      <c r="K547" s="287"/>
      <c r="AJ547" s="242"/>
      <c r="AK547" s="242"/>
    </row>
    <row r="548" s="233" customFormat="1" spans="1:37">
      <c r="A548" s="284"/>
      <c r="B548" s="285"/>
      <c r="C548" s="279"/>
      <c r="D548" s="279"/>
      <c r="E548" s="268"/>
      <c r="F548" s="268"/>
      <c r="G548" s="268"/>
      <c r="H548" s="286"/>
      <c r="I548" s="286"/>
      <c r="J548" s="279"/>
      <c r="K548" s="287"/>
      <c r="AJ548" s="242"/>
      <c r="AK548" s="242"/>
    </row>
    <row r="549" s="233" customFormat="1" spans="1:37">
      <c r="A549" s="284"/>
      <c r="B549" s="285"/>
      <c r="C549" s="279"/>
      <c r="D549" s="279"/>
      <c r="E549" s="268"/>
      <c r="F549" s="268"/>
      <c r="G549" s="268"/>
      <c r="H549" s="286"/>
      <c r="I549" s="286"/>
      <c r="J549" s="279"/>
      <c r="K549" s="287"/>
      <c r="AJ549" s="242"/>
      <c r="AK549" s="242"/>
    </row>
    <row r="550" s="233" customFormat="1" spans="1:37">
      <c r="A550" s="284"/>
      <c r="B550" s="285"/>
      <c r="C550" s="279"/>
      <c r="D550" s="279"/>
      <c r="E550" s="268"/>
      <c r="F550" s="268"/>
      <c r="G550" s="268"/>
      <c r="H550" s="286"/>
      <c r="I550" s="286"/>
      <c r="J550" s="279"/>
      <c r="K550" s="287"/>
      <c r="AJ550" s="242"/>
      <c r="AK550" s="242"/>
    </row>
    <row r="551" s="233" customFormat="1" spans="1:37">
      <c r="A551" s="284"/>
      <c r="B551" s="285"/>
      <c r="C551" s="279"/>
      <c r="D551" s="279"/>
      <c r="E551" s="268"/>
      <c r="F551" s="268"/>
      <c r="G551" s="268"/>
      <c r="H551" s="286"/>
      <c r="I551" s="286"/>
      <c r="J551" s="279"/>
      <c r="K551" s="287"/>
      <c r="AJ551" s="242"/>
      <c r="AK551" s="242"/>
    </row>
    <row r="552" s="233" customFormat="1" spans="1:37">
      <c r="A552" s="284"/>
      <c r="B552" s="285"/>
      <c r="C552" s="279"/>
      <c r="D552" s="279"/>
      <c r="E552" s="268"/>
      <c r="F552" s="268"/>
      <c r="G552" s="268"/>
      <c r="H552" s="286"/>
      <c r="I552" s="286"/>
      <c r="J552" s="279"/>
      <c r="K552" s="287"/>
      <c r="AJ552" s="242"/>
      <c r="AK552" s="242"/>
    </row>
    <row r="553" s="233" customFormat="1" spans="1:37">
      <c r="A553" s="284"/>
      <c r="B553" s="285"/>
      <c r="C553" s="279"/>
      <c r="D553" s="279"/>
      <c r="E553" s="268"/>
      <c r="F553" s="268"/>
      <c r="G553" s="268"/>
      <c r="H553" s="286"/>
      <c r="I553" s="286"/>
      <c r="J553" s="279"/>
      <c r="K553" s="287"/>
      <c r="AJ553" s="242"/>
      <c r="AK553" s="242"/>
    </row>
    <row r="554" s="233" customFormat="1" spans="1:37">
      <c r="A554" s="284"/>
      <c r="B554" s="285"/>
      <c r="C554" s="279"/>
      <c r="D554" s="279"/>
      <c r="E554" s="268"/>
      <c r="F554" s="268"/>
      <c r="G554" s="268"/>
      <c r="H554" s="286"/>
      <c r="I554" s="286"/>
      <c r="J554" s="279"/>
      <c r="K554" s="287"/>
      <c r="AJ554" s="242"/>
      <c r="AK554" s="242"/>
    </row>
    <row r="555" s="233" customFormat="1" spans="1:37">
      <c r="A555" s="284"/>
      <c r="B555" s="285"/>
      <c r="C555" s="279"/>
      <c r="D555" s="279"/>
      <c r="E555" s="268"/>
      <c r="F555" s="268"/>
      <c r="G555" s="268"/>
      <c r="H555" s="286"/>
      <c r="I555" s="286"/>
      <c r="J555" s="279"/>
      <c r="K555" s="287"/>
      <c r="AJ555" s="242"/>
      <c r="AK555" s="242"/>
    </row>
    <row r="556" s="233" customFormat="1" spans="1:37">
      <c r="A556" s="284"/>
      <c r="B556" s="285"/>
      <c r="C556" s="279"/>
      <c r="D556" s="279"/>
      <c r="E556" s="268"/>
      <c r="F556" s="268"/>
      <c r="G556" s="268"/>
      <c r="H556" s="286"/>
      <c r="I556" s="286"/>
      <c r="J556" s="279"/>
      <c r="K556" s="287"/>
      <c r="AJ556" s="242"/>
      <c r="AK556" s="242"/>
    </row>
    <row r="557" s="233" customFormat="1" spans="1:37">
      <c r="A557" s="284"/>
      <c r="B557" s="285"/>
      <c r="C557" s="279"/>
      <c r="D557" s="279"/>
      <c r="E557" s="268"/>
      <c r="F557" s="268"/>
      <c r="G557" s="268"/>
      <c r="H557" s="286"/>
      <c r="I557" s="286"/>
      <c r="J557" s="279"/>
      <c r="K557" s="287"/>
      <c r="AJ557" s="242"/>
      <c r="AK557" s="242"/>
    </row>
    <row r="558" s="233" customFormat="1" spans="1:37">
      <c r="A558" s="284"/>
      <c r="B558" s="285"/>
      <c r="C558" s="279"/>
      <c r="D558" s="279"/>
      <c r="E558" s="268"/>
      <c r="F558" s="268"/>
      <c r="G558" s="268"/>
      <c r="H558" s="286"/>
      <c r="I558" s="286"/>
      <c r="J558" s="279"/>
      <c r="K558" s="287"/>
      <c r="AJ558" s="242"/>
      <c r="AK558" s="242"/>
    </row>
    <row r="559" s="233" customFormat="1" spans="1:37">
      <c r="A559" s="284"/>
      <c r="B559" s="285"/>
      <c r="C559" s="279"/>
      <c r="D559" s="279"/>
      <c r="E559" s="268"/>
      <c r="F559" s="268"/>
      <c r="G559" s="268"/>
      <c r="H559" s="286"/>
      <c r="I559" s="286"/>
      <c r="J559" s="279"/>
      <c r="K559" s="287"/>
      <c r="AJ559" s="242"/>
      <c r="AK559" s="242"/>
    </row>
    <row r="560" s="233" customFormat="1" spans="1:37">
      <c r="A560" s="284"/>
      <c r="B560" s="285"/>
      <c r="C560" s="279"/>
      <c r="D560" s="279"/>
      <c r="E560" s="268"/>
      <c r="F560" s="268"/>
      <c r="G560" s="268"/>
      <c r="H560" s="286"/>
      <c r="I560" s="286"/>
      <c r="J560" s="279"/>
      <c r="K560" s="287"/>
      <c r="AJ560" s="242"/>
      <c r="AK560" s="242"/>
    </row>
    <row r="561" s="233" customFormat="1" spans="1:37">
      <c r="A561" s="284"/>
      <c r="B561" s="285"/>
      <c r="C561" s="279"/>
      <c r="D561" s="279"/>
      <c r="E561" s="268"/>
      <c r="F561" s="268"/>
      <c r="G561" s="268"/>
      <c r="H561" s="286"/>
      <c r="I561" s="286"/>
      <c r="J561" s="279"/>
      <c r="K561" s="287"/>
      <c r="AJ561" s="242"/>
      <c r="AK561" s="242"/>
    </row>
    <row r="562" s="233" customFormat="1" spans="1:37">
      <c r="A562" s="284"/>
      <c r="B562" s="285"/>
      <c r="C562" s="279"/>
      <c r="D562" s="279"/>
      <c r="E562" s="268"/>
      <c r="F562" s="268"/>
      <c r="G562" s="268"/>
      <c r="H562" s="286"/>
      <c r="I562" s="286"/>
      <c r="J562" s="279"/>
      <c r="K562" s="287"/>
      <c r="AJ562" s="242"/>
      <c r="AK562" s="242"/>
    </row>
    <row r="563" s="233" customFormat="1" spans="1:37">
      <c r="A563" s="284"/>
      <c r="B563" s="285"/>
      <c r="C563" s="279"/>
      <c r="D563" s="279"/>
      <c r="E563" s="268"/>
      <c r="F563" s="268"/>
      <c r="G563" s="268"/>
      <c r="H563" s="286"/>
      <c r="I563" s="286"/>
      <c r="J563" s="279"/>
      <c r="K563" s="287"/>
      <c r="AJ563" s="242"/>
      <c r="AK563" s="242"/>
    </row>
    <row r="564" s="233" customFormat="1" spans="1:37">
      <c r="A564" s="284"/>
      <c r="B564" s="285"/>
      <c r="C564" s="279"/>
      <c r="D564" s="279"/>
      <c r="E564" s="268"/>
      <c r="F564" s="268"/>
      <c r="G564" s="268"/>
      <c r="H564" s="286"/>
      <c r="I564" s="286"/>
      <c r="J564" s="279"/>
      <c r="K564" s="287"/>
      <c r="AJ564" s="242"/>
      <c r="AK564" s="242"/>
    </row>
    <row r="565" s="233" customFormat="1" spans="1:37">
      <c r="A565" s="284"/>
      <c r="B565" s="285"/>
      <c r="C565" s="279"/>
      <c r="D565" s="279"/>
      <c r="E565" s="268"/>
      <c r="F565" s="268"/>
      <c r="G565" s="268"/>
      <c r="H565" s="286"/>
      <c r="I565" s="286"/>
      <c r="J565" s="279"/>
      <c r="K565" s="287"/>
      <c r="AJ565" s="242"/>
      <c r="AK565" s="242"/>
    </row>
    <row r="566" s="233" customFormat="1" spans="1:37">
      <c r="A566" s="284"/>
      <c r="B566" s="285"/>
      <c r="C566" s="279"/>
      <c r="D566" s="279"/>
      <c r="E566" s="268"/>
      <c r="F566" s="268"/>
      <c r="G566" s="268"/>
      <c r="H566" s="286"/>
      <c r="I566" s="286"/>
      <c r="J566" s="279"/>
      <c r="K566" s="287"/>
      <c r="AJ566" s="242"/>
      <c r="AK566" s="242"/>
    </row>
    <row r="567" s="233" customFormat="1" spans="1:37">
      <c r="A567" s="284"/>
      <c r="B567" s="285"/>
      <c r="C567" s="279"/>
      <c r="D567" s="279"/>
      <c r="E567" s="268"/>
      <c r="F567" s="268"/>
      <c r="G567" s="268"/>
      <c r="H567" s="286"/>
      <c r="I567" s="286"/>
      <c r="J567" s="279"/>
      <c r="K567" s="287"/>
      <c r="AJ567" s="242"/>
      <c r="AK567" s="242"/>
    </row>
    <row r="568" s="233" customFormat="1" spans="1:37">
      <c r="A568" s="284"/>
      <c r="B568" s="285"/>
      <c r="C568" s="279"/>
      <c r="D568" s="279"/>
      <c r="E568" s="268"/>
      <c r="F568" s="268"/>
      <c r="G568" s="268"/>
      <c r="H568" s="286"/>
      <c r="I568" s="286"/>
      <c r="J568" s="279"/>
      <c r="K568" s="287"/>
      <c r="AJ568" s="242"/>
      <c r="AK568" s="242"/>
    </row>
    <row r="569" s="233" customFormat="1" spans="1:37">
      <c r="A569" s="284"/>
      <c r="B569" s="285"/>
      <c r="C569" s="279"/>
      <c r="D569" s="279"/>
      <c r="E569" s="268"/>
      <c r="F569" s="268"/>
      <c r="G569" s="268"/>
      <c r="H569" s="286"/>
      <c r="I569" s="286"/>
      <c r="J569" s="279"/>
      <c r="K569" s="287"/>
      <c r="AJ569" s="242"/>
      <c r="AK569" s="242"/>
    </row>
    <row r="570" s="233" customFormat="1" spans="1:37">
      <c r="A570" s="284"/>
      <c r="B570" s="285"/>
      <c r="C570" s="279"/>
      <c r="D570" s="279"/>
      <c r="E570" s="268"/>
      <c r="F570" s="268"/>
      <c r="G570" s="268"/>
      <c r="H570" s="286"/>
      <c r="I570" s="286"/>
      <c r="J570" s="279"/>
      <c r="K570" s="287"/>
      <c r="AJ570" s="242"/>
      <c r="AK570" s="242"/>
    </row>
    <row r="571" s="233" customFormat="1" spans="1:37">
      <c r="A571" s="284"/>
      <c r="B571" s="285"/>
      <c r="C571" s="279"/>
      <c r="D571" s="279"/>
      <c r="E571" s="268"/>
      <c r="F571" s="268"/>
      <c r="G571" s="268"/>
      <c r="H571" s="286"/>
      <c r="I571" s="286"/>
      <c r="J571" s="279"/>
      <c r="K571" s="287"/>
      <c r="AJ571" s="242"/>
      <c r="AK571" s="242"/>
    </row>
    <row r="572" s="233" customFormat="1" spans="1:37">
      <c r="A572" s="284"/>
      <c r="B572" s="285"/>
      <c r="C572" s="279"/>
      <c r="D572" s="279"/>
      <c r="E572" s="268"/>
      <c r="F572" s="268"/>
      <c r="G572" s="268"/>
      <c r="H572" s="286"/>
      <c r="I572" s="286"/>
      <c r="J572" s="279"/>
      <c r="K572" s="287"/>
      <c r="AJ572" s="242"/>
      <c r="AK572" s="242"/>
    </row>
    <row r="573" s="233" customFormat="1" spans="1:37">
      <c r="A573" s="284"/>
      <c r="B573" s="285"/>
      <c r="C573" s="279"/>
      <c r="D573" s="279"/>
      <c r="E573" s="268"/>
      <c r="F573" s="268"/>
      <c r="G573" s="268"/>
      <c r="H573" s="286"/>
      <c r="I573" s="286"/>
      <c r="J573" s="279"/>
      <c r="K573" s="287"/>
      <c r="AJ573" s="242"/>
      <c r="AK573" s="242"/>
    </row>
    <row r="574" s="233" customFormat="1" spans="1:37">
      <c r="A574" s="284"/>
      <c r="B574" s="285"/>
      <c r="C574" s="279"/>
      <c r="D574" s="279"/>
      <c r="E574" s="268"/>
      <c r="F574" s="268"/>
      <c r="G574" s="268"/>
      <c r="H574" s="286"/>
      <c r="I574" s="286"/>
      <c r="J574" s="279"/>
      <c r="K574" s="287"/>
      <c r="AJ574" s="242"/>
      <c r="AK574" s="242"/>
    </row>
    <row r="575" s="233" customFormat="1" spans="1:37">
      <c r="A575" s="284"/>
      <c r="B575" s="285"/>
      <c r="C575" s="279"/>
      <c r="D575" s="279"/>
      <c r="E575" s="268"/>
      <c r="F575" s="268"/>
      <c r="G575" s="268"/>
      <c r="H575" s="286"/>
      <c r="I575" s="286"/>
      <c r="J575" s="279"/>
      <c r="K575" s="287"/>
      <c r="AJ575" s="242"/>
      <c r="AK575" s="242"/>
    </row>
    <row r="576" s="233" customFormat="1" spans="1:37">
      <c r="A576" s="284"/>
      <c r="B576" s="285"/>
      <c r="C576" s="279"/>
      <c r="D576" s="279"/>
      <c r="E576" s="268"/>
      <c r="F576" s="268"/>
      <c r="G576" s="268"/>
      <c r="H576" s="286"/>
      <c r="I576" s="286"/>
      <c r="J576" s="279"/>
      <c r="K576" s="287"/>
      <c r="AJ576" s="242"/>
      <c r="AK576" s="242"/>
    </row>
    <row r="577" s="233" customFormat="1" spans="1:37">
      <c r="A577" s="284"/>
      <c r="B577" s="285"/>
      <c r="C577" s="279"/>
      <c r="D577" s="279"/>
      <c r="E577" s="268"/>
      <c r="F577" s="268"/>
      <c r="G577" s="268"/>
      <c r="H577" s="286"/>
      <c r="I577" s="286"/>
      <c r="J577" s="279"/>
      <c r="K577" s="287"/>
      <c r="AJ577" s="242"/>
      <c r="AK577" s="242"/>
    </row>
    <row r="578" s="233" customFormat="1" spans="1:37">
      <c r="A578" s="284"/>
      <c r="B578" s="285"/>
      <c r="C578" s="279"/>
      <c r="D578" s="279"/>
      <c r="E578" s="268"/>
      <c r="F578" s="268"/>
      <c r="G578" s="268"/>
      <c r="H578" s="286"/>
      <c r="I578" s="286"/>
      <c r="J578" s="279"/>
      <c r="K578" s="287"/>
      <c r="AJ578" s="242"/>
      <c r="AK578" s="242"/>
    </row>
    <row r="579" s="233" customFormat="1" spans="1:37">
      <c r="A579" s="284"/>
      <c r="B579" s="285"/>
      <c r="C579" s="279"/>
      <c r="D579" s="279"/>
      <c r="E579" s="268"/>
      <c r="F579" s="268"/>
      <c r="G579" s="268"/>
      <c r="H579" s="286"/>
      <c r="I579" s="286"/>
      <c r="J579" s="279"/>
      <c r="K579" s="287"/>
      <c r="AJ579" s="242"/>
      <c r="AK579" s="242"/>
    </row>
    <row r="580" s="233" customFormat="1" spans="1:37">
      <c r="A580" s="284"/>
      <c r="B580" s="285"/>
      <c r="C580" s="279"/>
      <c r="D580" s="279"/>
      <c r="E580" s="268"/>
      <c r="F580" s="268"/>
      <c r="G580" s="268"/>
      <c r="H580" s="286"/>
      <c r="I580" s="286"/>
      <c r="J580" s="279"/>
      <c r="K580" s="287"/>
      <c r="AJ580" s="242"/>
      <c r="AK580" s="242"/>
    </row>
    <row r="581" s="233" customFormat="1" spans="1:37">
      <c r="A581" s="284"/>
      <c r="B581" s="285"/>
      <c r="C581" s="279"/>
      <c r="D581" s="279"/>
      <c r="E581" s="268"/>
      <c r="F581" s="268"/>
      <c r="G581" s="268"/>
      <c r="H581" s="286"/>
      <c r="I581" s="286"/>
      <c r="J581" s="279"/>
      <c r="K581" s="287"/>
      <c r="AJ581" s="242"/>
      <c r="AK581" s="242"/>
    </row>
    <row r="582" s="233" customFormat="1" spans="1:37">
      <c r="A582" s="284"/>
      <c r="B582" s="285"/>
      <c r="C582" s="279"/>
      <c r="D582" s="279"/>
      <c r="E582" s="268"/>
      <c r="F582" s="268"/>
      <c r="G582" s="268"/>
      <c r="H582" s="286"/>
      <c r="I582" s="286"/>
      <c r="J582" s="279"/>
      <c r="K582" s="287"/>
      <c r="AJ582" s="242"/>
      <c r="AK582" s="242"/>
    </row>
    <row r="583" s="233" customFormat="1" spans="1:37">
      <c r="A583" s="284"/>
      <c r="B583" s="285"/>
      <c r="C583" s="279"/>
      <c r="D583" s="279"/>
      <c r="E583" s="268"/>
      <c r="F583" s="268"/>
      <c r="G583" s="268"/>
      <c r="H583" s="286"/>
      <c r="I583" s="286"/>
      <c r="J583" s="279"/>
      <c r="K583" s="287"/>
      <c r="AJ583" s="242"/>
      <c r="AK583" s="242"/>
    </row>
    <row r="584" s="233" customFormat="1" spans="1:37">
      <c r="A584" s="284"/>
      <c r="B584" s="285"/>
      <c r="C584" s="279"/>
      <c r="D584" s="279"/>
      <c r="E584" s="268"/>
      <c r="F584" s="268"/>
      <c r="G584" s="268"/>
      <c r="H584" s="286"/>
      <c r="I584" s="286"/>
      <c r="J584" s="279"/>
      <c r="K584" s="287"/>
      <c r="AJ584" s="242"/>
      <c r="AK584" s="242"/>
    </row>
    <row r="585" s="233" customFormat="1" spans="1:37">
      <c r="A585" s="284"/>
      <c r="B585" s="285"/>
      <c r="C585" s="279"/>
      <c r="D585" s="279"/>
      <c r="E585" s="268"/>
      <c r="F585" s="268"/>
      <c r="G585" s="268"/>
      <c r="H585" s="286"/>
      <c r="I585" s="286"/>
      <c r="J585" s="279"/>
      <c r="K585" s="287"/>
      <c r="AJ585" s="242"/>
      <c r="AK585" s="242"/>
    </row>
    <row r="586" s="233" customFormat="1" spans="1:37">
      <c r="A586" s="284"/>
      <c r="B586" s="285"/>
      <c r="C586" s="279"/>
      <c r="D586" s="279"/>
      <c r="E586" s="268"/>
      <c r="F586" s="268"/>
      <c r="G586" s="268"/>
      <c r="H586" s="286"/>
      <c r="I586" s="286"/>
      <c r="J586" s="279"/>
      <c r="K586" s="287"/>
      <c r="AJ586" s="242"/>
      <c r="AK586" s="242"/>
    </row>
    <row r="587" s="233" customFormat="1" spans="1:37">
      <c r="A587" s="284"/>
      <c r="B587" s="285"/>
      <c r="C587" s="279"/>
      <c r="D587" s="279"/>
      <c r="E587" s="268"/>
      <c r="F587" s="268"/>
      <c r="G587" s="268"/>
      <c r="H587" s="286"/>
      <c r="I587" s="286"/>
      <c r="J587" s="279"/>
      <c r="K587" s="287"/>
      <c r="AJ587" s="242"/>
      <c r="AK587" s="242"/>
    </row>
    <row r="588" s="233" customFormat="1" spans="1:37">
      <c r="A588" s="284"/>
      <c r="B588" s="285"/>
      <c r="C588" s="279"/>
      <c r="D588" s="279"/>
      <c r="E588" s="268"/>
      <c r="F588" s="268"/>
      <c r="G588" s="268"/>
      <c r="H588" s="286"/>
      <c r="I588" s="286"/>
      <c r="J588" s="279"/>
      <c r="K588" s="287"/>
      <c r="AJ588" s="242"/>
      <c r="AK588" s="242"/>
    </row>
    <row r="589" s="233" customFormat="1" spans="1:37">
      <c r="A589" s="284"/>
      <c r="B589" s="285"/>
      <c r="C589" s="279"/>
      <c r="D589" s="279"/>
      <c r="E589" s="268"/>
      <c r="F589" s="268"/>
      <c r="G589" s="268"/>
      <c r="H589" s="286"/>
      <c r="I589" s="286"/>
      <c r="J589" s="279"/>
      <c r="K589" s="287"/>
      <c r="AJ589" s="242"/>
      <c r="AK589" s="242"/>
    </row>
    <row r="590" s="233" customFormat="1" spans="1:37">
      <c r="A590" s="284"/>
      <c r="B590" s="285"/>
      <c r="C590" s="279"/>
      <c r="D590" s="279"/>
      <c r="E590" s="268"/>
      <c r="F590" s="268"/>
      <c r="G590" s="268"/>
      <c r="H590" s="286"/>
      <c r="I590" s="286"/>
      <c r="J590" s="279"/>
      <c r="K590" s="287"/>
      <c r="AJ590" s="242"/>
      <c r="AK590" s="242"/>
    </row>
    <row r="591" s="233" customFormat="1" spans="1:37">
      <c r="A591" s="284"/>
      <c r="B591" s="285"/>
      <c r="C591" s="279"/>
      <c r="D591" s="279"/>
      <c r="E591" s="268"/>
      <c r="F591" s="268"/>
      <c r="G591" s="268"/>
      <c r="H591" s="286"/>
      <c r="I591" s="286"/>
      <c r="J591" s="279"/>
      <c r="K591" s="287"/>
      <c r="AJ591" s="242"/>
      <c r="AK591" s="242"/>
    </row>
    <row r="592" s="233" customFormat="1" spans="1:37">
      <c r="A592" s="284"/>
      <c r="B592" s="285"/>
      <c r="C592" s="279"/>
      <c r="D592" s="279"/>
      <c r="E592" s="268"/>
      <c r="F592" s="268"/>
      <c r="G592" s="268"/>
      <c r="H592" s="286"/>
      <c r="I592" s="286"/>
      <c r="J592" s="279"/>
      <c r="K592" s="287"/>
      <c r="AJ592" s="242"/>
      <c r="AK592" s="242"/>
    </row>
    <row r="593" s="233" customFormat="1" spans="1:37">
      <c r="A593" s="284"/>
      <c r="B593" s="285"/>
      <c r="C593" s="279"/>
      <c r="D593" s="279"/>
      <c r="E593" s="268"/>
      <c r="F593" s="268"/>
      <c r="G593" s="268"/>
      <c r="H593" s="286"/>
      <c r="I593" s="286"/>
      <c r="J593" s="279"/>
      <c r="K593" s="287"/>
      <c r="AJ593" s="242"/>
      <c r="AK593" s="242"/>
    </row>
    <row r="594" s="233" customFormat="1" spans="1:37">
      <c r="A594" s="284"/>
      <c r="B594" s="285"/>
      <c r="C594" s="279"/>
      <c r="D594" s="279"/>
      <c r="E594" s="268"/>
      <c r="F594" s="268"/>
      <c r="G594" s="268"/>
      <c r="H594" s="286"/>
      <c r="I594" s="286"/>
      <c r="J594" s="279"/>
      <c r="K594" s="287"/>
      <c r="AJ594" s="242"/>
      <c r="AK594" s="242"/>
    </row>
    <row r="595" s="233" customFormat="1" spans="1:37">
      <c r="A595" s="284"/>
      <c r="B595" s="285"/>
      <c r="C595" s="279"/>
      <c r="D595" s="279"/>
      <c r="E595" s="268"/>
      <c r="F595" s="268"/>
      <c r="G595" s="268"/>
      <c r="H595" s="286"/>
      <c r="I595" s="286"/>
      <c r="J595" s="279"/>
      <c r="K595" s="287"/>
      <c r="AJ595" s="242"/>
      <c r="AK595" s="242"/>
    </row>
    <row r="596" s="233" customFormat="1" spans="1:37">
      <c r="A596" s="284"/>
      <c r="B596" s="285"/>
      <c r="C596" s="279"/>
      <c r="D596" s="279"/>
      <c r="E596" s="268"/>
      <c r="F596" s="268"/>
      <c r="G596" s="268"/>
      <c r="H596" s="286"/>
      <c r="I596" s="286"/>
      <c r="J596" s="279"/>
      <c r="K596" s="287"/>
      <c r="AJ596" s="242"/>
      <c r="AK596" s="242"/>
    </row>
    <row r="597" s="233" customFormat="1" spans="1:37">
      <c r="A597" s="284"/>
      <c r="B597" s="285"/>
      <c r="C597" s="279"/>
      <c r="D597" s="279"/>
      <c r="E597" s="268"/>
      <c r="F597" s="268"/>
      <c r="G597" s="268"/>
      <c r="H597" s="286"/>
      <c r="I597" s="286"/>
      <c r="J597" s="279"/>
      <c r="K597" s="287"/>
      <c r="AJ597" s="242"/>
      <c r="AK597" s="242"/>
    </row>
    <row r="598" s="233" customFormat="1" spans="1:37">
      <c r="A598" s="284"/>
      <c r="B598" s="285"/>
      <c r="C598" s="279"/>
      <c r="D598" s="279"/>
      <c r="E598" s="268"/>
      <c r="F598" s="268"/>
      <c r="G598" s="268"/>
      <c r="H598" s="286"/>
      <c r="I598" s="286"/>
      <c r="J598" s="279"/>
      <c r="K598" s="287"/>
      <c r="AJ598" s="242"/>
      <c r="AK598" s="242"/>
    </row>
    <row r="599" s="233" customFormat="1" spans="1:37">
      <c r="A599" s="284"/>
      <c r="B599" s="285"/>
      <c r="C599" s="279"/>
      <c r="D599" s="279"/>
      <c r="E599" s="268"/>
      <c r="F599" s="268"/>
      <c r="G599" s="268"/>
      <c r="H599" s="286"/>
      <c r="I599" s="286"/>
      <c r="J599" s="279"/>
      <c r="K599" s="287"/>
      <c r="AJ599" s="242"/>
      <c r="AK599" s="242"/>
    </row>
    <row r="600" s="233" customFormat="1" spans="1:37">
      <c r="A600" s="284"/>
      <c r="B600" s="285"/>
      <c r="C600" s="279"/>
      <c r="D600" s="279"/>
      <c r="E600" s="268"/>
      <c r="F600" s="268"/>
      <c r="G600" s="268"/>
      <c r="H600" s="286"/>
      <c r="I600" s="286"/>
      <c r="J600" s="279"/>
      <c r="K600" s="287"/>
      <c r="AJ600" s="242"/>
      <c r="AK600" s="242"/>
    </row>
    <row r="601" s="233" customFormat="1" spans="1:37">
      <c r="A601" s="284"/>
      <c r="B601" s="285"/>
      <c r="C601" s="279"/>
      <c r="D601" s="279"/>
      <c r="E601" s="268"/>
      <c r="F601" s="268"/>
      <c r="G601" s="268"/>
      <c r="H601" s="286"/>
      <c r="I601" s="286"/>
      <c r="J601" s="279"/>
      <c r="K601" s="287"/>
      <c r="AJ601" s="242"/>
      <c r="AK601" s="242"/>
    </row>
    <row r="602" s="233" customFormat="1" spans="1:37">
      <c r="A602" s="284"/>
      <c r="B602" s="285"/>
      <c r="C602" s="279"/>
      <c r="D602" s="279"/>
      <c r="E602" s="268"/>
      <c r="F602" s="268"/>
      <c r="G602" s="268"/>
      <c r="H602" s="286"/>
      <c r="I602" s="286"/>
      <c r="J602" s="279"/>
      <c r="K602" s="287"/>
      <c r="AJ602" s="242"/>
      <c r="AK602" s="242"/>
    </row>
    <row r="603" s="233" customFormat="1" spans="1:37">
      <c r="A603" s="284"/>
      <c r="B603" s="285"/>
      <c r="C603" s="279"/>
      <c r="D603" s="279"/>
      <c r="E603" s="268"/>
      <c r="F603" s="268"/>
      <c r="G603" s="268"/>
      <c r="H603" s="286"/>
      <c r="I603" s="286"/>
      <c r="J603" s="279"/>
      <c r="K603" s="287"/>
      <c r="AJ603" s="242"/>
      <c r="AK603" s="242"/>
    </row>
    <row r="604" s="233" customFormat="1" spans="1:37">
      <c r="A604" s="284"/>
      <c r="B604" s="285"/>
      <c r="C604" s="279"/>
      <c r="D604" s="279"/>
      <c r="E604" s="268"/>
      <c r="F604" s="268"/>
      <c r="G604" s="268"/>
      <c r="H604" s="286"/>
      <c r="I604" s="286"/>
      <c r="J604" s="279"/>
      <c r="K604" s="287"/>
      <c r="AJ604" s="242"/>
      <c r="AK604" s="242"/>
    </row>
    <row r="605" s="233" customFormat="1" spans="1:37">
      <c r="A605" s="284"/>
      <c r="B605" s="285"/>
      <c r="C605" s="279"/>
      <c r="D605" s="279"/>
      <c r="E605" s="268"/>
      <c r="F605" s="268"/>
      <c r="G605" s="268"/>
      <c r="H605" s="286"/>
      <c r="I605" s="286"/>
      <c r="J605" s="279"/>
      <c r="K605" s="287"/>
      <c r="AJ605" s="242"/>
      <c r="AK605" s="242"/>
    </row>
    <row r="606" s="233" customFormat="1" spans="1:37">
      <c r="A606" s="284"/>
      <c r="B606" s="285"/>
      <c r="C606" s="279"/>
      <c r="D606" s="279"/>
      <c r="E606" s="268"/>
      <c r="F606" s="268"/>
      <c r="G606" s="268"/>
      <c r="H606" s="286"/>
      <c r="I606" s="286"/>
      <c r="J606" s="279"/>
      <c r="K606" s="287"/>
      <c r="AJ606" s="242"/>
      <c r="AK606" s="242"/>
    </row>
    <row r="607" s="233" customFormat="1" spans="1:37">
      <c r="A607" s="284"/>
      <c r="B607" s="285"/>
      <c r="C607" s="279"/>
      <c r="D607" s="279"/>
      <c r="E607" s="268"/>
      <c r="F607" s="268"/>
      <c r="G607" s="268"/>
      <c r="H607" s="286"/>
      <c r="I607" s="286"/>
      <c r="J607" s="279"/>
      <c r="K607" s="287"/>
      <c r="AJ607" s="242"/>
      <c r="AK607" s="242"/>
    </row>
    <row r="608" s="233" customFormat="1" spans="1:37">
      <c r="A608" s="284"/>
      <c r="B608" s="285"/>
      <c r="C608" s="279"/>
      <c r="D608" s="279"/>
      <c r="E608" s="268"/>
      <c r="F608" s="268"/>
      <c r="G608" s="268"/>
      <c r="H608" s="286"/>
      <c r="I608" s="286"/>
      <c r="J608" s="279"/>
      <c r="K608" s="287"/>
      <c r="AJ608" s="242"/>
      <c r="AK608" s="242"/>
    </row>
    <row r="609" s="233" customFormat="1" spans="1:37">
      <c r="A609" s="284"/>
      <c r="B609" s="285"/>
      <c r="C609" s="279"/>
      <c r="D609" s="279"/>
      <c r="E609" s="268"/>
      <c r="F609" s="268"/>
      <c r="G609" s="268"/>
      <c r="H609" s="286"/>
      <c r="I609" s="286"/>
      <c r="J609" s="279"/>
      <c r="K609" s="287"/>
      <c r="AJ609" s="242"/>
      <c r="AK609" s="242"/>
    </row>
    <row r="610" s="233" customFormat="1" spans="1:37">
      <c r="A610" s="284"/>
      <c r="B610" s="285"/>
      <c r="C610" s="279"/>
      <c r="D610" s="279"/>
      <c r="E610" s="268"/>
      <c r="F610" s="268"/>
      <c r="G610" s="268"/>
      <c r="H610" s="286"/>
      <c r="I610" s="286"/>
      <c r="J610" s="279"/>
      <c r="K610" s="287"/>
      <c r="AJ610" s="242"/>
      <c r="AK610" s="242"/>
    </row>
    <row r="611" s="233" customFormat="1" spans="1:37">
      <c r="A611" s="284"/>
      <c r="B611" s="285"/>
      <c r="C611" s="279"/>
      <c r="D611" s="279"/>
      <c r="E611" s="268"/>
      <c r="F611" s="268"/>
      <c r="G611" s="268"/>
      <c r="H611" s="286"/>
      <c r="I611" s="286"/>
      <c r="J611" s="279"/>
      <c r="K611" s="287"/>
      <c r="AJ611" s="242"/>
      <c r="AK611" s="242"/>
    </row>
    <row r="612" s="233" customFormat="1" spans="1:37">
      <c r="A612" s="284"/>
      <c r="B612" s="285"/>
      <c r="C612" s="279"/>
      <c r="D612" s="279"/>
      <c r="E612" s="268"/>
      <c r="F612" s="268"/>
      <c r="G612" s="268"/>
      <c r="H612" s="286"/>
      <c r="I612" s="286"/>
      <c r="J612" s="279"/>
      <c r="K612" s="287"/>
      <c r="AJ612" s="242"/>
      <c r="AK612" s="242"/>
    </row>
    <row r="613" s="233" customFormat="1" spans="1:37">
      <c r="A613" s="284"/>
      <c r="B613" s="285"/>
      <c r="C613" s="279"/>
      <c r="D613" s="279"/>
      <c r="E613" s="268"/>
      <c r="F613" s="268"/>
      <c r="G613" s="268"/>
      <c r="H613" s="286"/>
      <c r="I613" s="286"/>
      <c r="J613" s="279"/>
      <c r="K613" s="287"/>
      <c r="AJ613" s="242"/>
      <c r="AK613" s="242"/>
    </row>
    <row r="614" s="233" customFormat="1" spans="1:37">
      <c r="A614" s="284"/>
      <c r="B614" s="285"/>
      <c r="C614" s="279"/>
      <c r="D614" s="279"/>
      <c r="E614" s="268"/>
      <c r="F614" s="268"/>
      <c r="G614" s="268"/>
      <c r="H614" s="286"/>
      <c r="I614" s="286"/>
      <c r="J614" s="279"/>
      <c r="K614" s="287"/>
      <c r="AJ614" s="242"/>
      <c r="AK614" s="242"/>
    </row>
    <row r="615" s="233" customFormat="1" spans="1:37">
      <c r="A615" s="284"/>
      <c r="B615" s="285"/>
      <c r="C615" s="279"/>
      <c r="D615" s="279"/>
      <c r="E615" s="268"/>
      <c r="F615" s="268"/>
      <c r="G615" s="268"/>
      <c r="H615" s="286"/>
      <c r="I615" s="286"/>
      <c r="J615" s="279"/>
      <c r="K615" s="287"/>
      <c r="AJ615" s="242"/>
      <c r="AK615" s="242"/>
    </row>
    <row r="616" s="233" customFormat="1" spans="1:37">
      <c r="A616" s="284"/>
      <c r="B616" s="285"/>
      <c r="C616" s="279"/>
      <c r="D616" s="279"/>
      <c r="E616" s="268"/>
      <c r="F616" s="268"/>
      <c r="G616" s="268"/>
      <c r="H616" s="286"/>
      <c r="I616" s="286"/>
      <c r="J616" s="279"/>
      <c r="K616" s="287"/>
      <c r="AJ616" s="242"/>
      <c r="AK616" s="242"/>
    </row>
    <row r="617" s="233" customFormat="1" spans="1:37">
      <c r="A617" s="284"/>
      <c r="B617" s="285"/>
      <c r="C617" s="279"/>
      <c r="D617" s="279"/>
      <c r="E617" s="268"/>
      <c r="F617" s="268"/>
      <c r="G617" s="268"/>
      <c r="H617" s="286"/>
      <c r="I617" s="286"/>
      <c r="J617" s="279"/>
      <c r="K617" s="287"/>
      <c r="AJ617" s="242"/>
      <c r="AK617" s="242"/>
    </row>
    <row r="618" s="233" customFormat="1" spans="1:37">
      <c r="A618" s="284"/>
      <c r="B618" s="285"/>
      <c r="C618" s="279"/>
      <c r="D618" s="279"/>
      <c r="E618" s="268"/>
      <c r="F618" s="268"/>
      <c r="G618" s="268"/>
      <c r="H618" s="286"/>
      <c r="I618" s="286"/>
      <c r="J618" s="279"/>
      <c r="K618" s="287"/>
      <c r="AJ618" s="242"/>
      <c r="AK618" s="242"/>
    </row>
    <row r="619" s="233" customFormat="1" spans="1:37">
      <c r="A619" s="284"/>
      <c r="B619" s="285"/>
      <c r="C619" s="279"/>
      <c r="D619" s="279"/>
      <c r="E619" s="268"/>
      <c r="F619" s="268"/>
      <c r="G619" s="268"/>
      <c r="H619" s="286"/>
      <c r="I619" s="286"/>
      <c r="J619" s="279"/>
      <c r="K619" s="287"/>
      <c r="AJ619" s="242"/>
      <c r="AK619" s="242"/>
    </row>
    <row r="620" s="233" customFormat="1" spans="1:37">
      <c r="A620" s="284"/>
      <c r="B620" s="285"/>
      <c r="C620" s="279"/>
      <c r="D620" s="279"/>
      <c r="E620" s="268"/>
      <c r="F620" s="268"/>
      <c r="G620" s="268"/>
      <c r="H620" s="286"/>
      <c r="I620" s="286"/>
      <c r="J620" s="279"/>
      <c r="K620" s="287"/>
      <c r="AJ620" s="242"/>
      <c r="AK620" s="242"/>
    </row>
    <row r="621" s="233" customFormat="1" spans="1:37">
      <c r="A621" s="284"/>
      <c r="B621" s="285"/>
      <c r="C621" s="279"/>
      <c r="D621" s="279"/>
      <c r="E621" s="268"/>
      <c r="F621" s="268"/>
      <c r="G621" s="268"/>
      <c r="H621" s="286"/>
      <c r="I621" s="286"/>
      <c r="J621" s="279"/>
      <c r="K621" s="287"/>
      <c r="AJ621" s="242"/>
      <c r="AK621" s="242"/>
    </row>
    <row r="622" s="233" customFormat="1" spans="1:37">
      <c r="A622" s="284"/>
      <c r="B622" s="285"/>
      <c r="C622" s="279"/>
      <c r="D622" s="279"/>
      <c r="E622" s="268"/>
      <c r="F622" s="268"/>
      <c r="G622" s="268"/>
      <c r="H622" s="286"/>
      <c r="I622" s="286"/>
      <c r="J622" s="279"/>
      <c r="K622" s="287"/>
      <c r="AJ622" s="242"/>
      <c r="AK622" s="242"/>
    </row>
    <row r="623" s="233" customFormat="1" spans="1:37">
      <c r="A623" s="284"/>
      <c r="B623" s="285"/>
      <c r="C623" s="279"/>
      <c r="D623" s="279"/>
      <c r="E623" s="268"/>
      <c r="F623" s="268"/>
      <c r="G623" s="268"/>
      <c r="H623" s="286"/>
      <c r="I623" s="286"/>
      <c r="J623" s="279"/>
      <c r="K623" s="287"/>
      <c r="AJ623" s="242"/>
      <c r="AK623" s="242"/>
    </row>
    <row r="624" s="233" customFormat="1" spans="1:37">
      <c r="A624" s="284"/>
      <c r="B624" s="285"/>
      <c r="C624" s="279"/>
      <c r="D624" s="279"/>
      <c r="E624" s="268"/>
      <c r="F624" s="268"/>
      <c r="G624" s="268"/>
      <c r="H624" s="286"/>
      <c r="I624" s="286"/>
      <c r="J624" s="279"/>
      <c r="K624" s="287"/>
      <c r="AJ624" s="242"/>
      <c r="AK624" s="242"/>
    </row>
    <row r="625" s="233" customFormat="1" spans="1:37">
      <c r="A625" s="284"/>
      <c r="B625" s="285"/>
      <c r="C625" s="279"/>
      <c r="D625" s="279"/>
      <c r="E625" s="268"/>
      <c r="F625" s="268"/>
      <c r="G625" s="268"/>
      <c r="H625" s="286"/>
      <c r="I625" s="286"/>
      <c r="J625" s="279"/>
      <c r="K625" s="287"/>
      <c r="AJ625" s="242"/>
      <c r="AK625" s="242"/>
    </row>
    <row r="626" s="233" customFormat="1" spans="1:37">
      <c r="A626" s="284"/>
      <c r="B626" s="285"/>
      <c r="C626" s="279"/>
      <c r="D626" s="279"/>
      <c r="E626" s="268"/>
      <c r="F626" s="268"/>
      <c r="G626" s="268"/>
      <c r="H626" s="286"/>
      <c r="I626" s="286"/>
      <c r="J626" s="279"/>
      <c r="K626" s="287"/>
      <c r="AJ626" s="242"/>
      <c r="AK626" s="242"/>
    </row>
    <row r="627" s="233" customFormat="1" spans="1:37">
      <c r="A627" s="284"/>
      <c r="B627" s="285"/>
      <c r="C627" s="279"/>
      <c r="D627" s="279"/>
      <c r="E627" s="268"/>
      <c r="F627" s="268"/>
      <c r="G627" s="268"/>
      <c r="H627" s="286"/>
      <c r="I627" s="286"/>
      <c r="J627" s="279"/>
      <c r="K627" s="287"/>
      <c r="AJ627" s="242"/>
      <c r="AK627" s="242"/>
    </row>
    <row r="628" s="233" customFormat="1" spans="1:37">
      <c r="A628" s="284"/>
      <c r="B628" s="285"/>
      <c r="C628" s="279"/>
      <c r="D628" s="279"/>
      <c r="E628" s="268"/>
      <c r="F628" s="268"/>
      <c r="G628" s="268"/>
      <c r="H628" s="286"/>
      <c r="I628" s="286"/>
      <c r="J628" s="279"/>
      <c r="K628" s="287"/>
      <c r="AJ628" s="242"/>
      <c r="AK628" s="242"/>
    </row>
    <row r="629" s="233" customFormat="1" spans="1:37">
      <c r="A629" s="284"/>
      <c r="B629" s="285"/>
      <c r="C629" s="279"/>
      <c r="D629" s="279"/>
      <c r="E629" s="268"/>
      <c r="F629" s="268"/>
      <c r="G629" s="268"/>
      <c r="H629" s="286"/>
      <c r="I629" s="286"/>
      <c r="J629" s="279"/>
      <c r="K629" s="287"/>
      <c r="AJ629" s="242"/>
      <c r="AK629" s="242"/>
    </row>
    <row r="630" s="233" customFormat="1" spans="1:37">
      <c r="A630" s="284"/>
      <c r="B630" s="285"/>
      <c r="C630" s="279"/>
      <c r="D630" s="279"/>
      <c r="E630" s="268"/>
      <c r="F630" s="268"/>
      <c r="G630" s="268"/>
      <c r="H630" s="286"/>
      <c r="I630" s="286"/>
      <c r="J630" s="279"/>
      <c r="K630" s="287"/>
      <c r="AJ630" s="242"/>
      <c r="AK630" s="242"/>
    </row>
    <row r="631" s="233" customFormat="1" spans="1:37">
      <c r="A631" s="284"/>
      <c r="B631" s="285"/>
      <c r="C631" s="279"/>
      <c r="D631" s="279"/>
      <c r="E631" s="268"/>
      <c r="F631" s="268"/>
      <c r="G631" s="268"/>
      <c r="H631" s="286"/>
      <c r="I631" s="286"/>
      <c r="J631" s="279"/>
      <c r="K631" s="287"/>
      <c r="AJ631" s="242"/>
      <c r="AK631" s="242"/>
    </row>
    <row r="632" s="233" customFormat="1" spans="1:37">
      <c r="A632" s="284"/>
      <c r="B632" s="285"/>
      <c r="C632" s="279"/>
      <c r="D632" s="279"/>
      <c r="E632" s="268"/>
      <c r="F632" s="268"/>
      <c r="G632" s="268"/>
      <c r="H632" s="286"/>
      <c r="I632" s="286"/>
      <c r="J632" s="279"/>
      <c r="K632" s="287"/>
      <c r="AJ632" s="242"/>
      <c r="AK632" s="242"/>
    </row>
    <row r="633" s="233" customFormat="1" spans="1:37">
      <c r="A633" s="284"/>
      <c r="B633" s="285"/>
      <c r="C633" s="279"/>
      <c r="D633" s="279"/>
      <c r="E633" s="268"/>
      <c r="F633" s="268"/>
      <c r="G633" s="268"/>
      <c r="H633" s="286"/>
      <c r="I633" s="286"/>
      <c r="J633" s="279"/>
      <c r="K633" s="287"/>
      <c r="AJ633" s="242"/>
      <c r="AK633" s="242"/>
    </row>
    <row r="634" s="233" customFormat="1" spans="1:37">
      <c r="A634" s="284"/>
      <c r="B634" s="285"/>
      <c r="C634" s="279"/>
      <c r="D634" s="279"/>
      <c r="E634" s="268"/>
      <c r="F634" s="268"/>
      <c r="G634" s="268"/>
      <c r="H634" s="286"/>
      <c r="I634" s="286"/>
      <c r="J634" s="279"/>
      <c r="K634" s="287"/>
      <c r="AJ634" s="242"/>
      <c r="AK634" s="242"/>
    </row>
    <row r="635" s="233" customFormat="1" spans="1:37">
      <c r="A635" s="284"/>
      <c r="B635" s="285"/>
      <c r="C635" s="279"/>
      <c r="D635" s="279"/>
      <c r="E635" s="268"/>
      <c r="F635" s="268"/>
      <c r="G635" s="268"/>
      <c r="H635" s="286"/>
      <c r="I635" s="286"/>
      <c r="J635" s="279"/>
      <c r="K635" s="287"/>
      <c r="AJ635" s="242"/>
      <c r="AK635" s="242"/>
    </row>
    <row r="636" s="233" customFormat="1" spans="1:37">
      <c r="A636" s="284"/>
      <c r="B636" s="285"/>
      <c r="C636" s="279"/>
      <c r="D636" s="279"/>
      <c r="E636" s="268"/>
      <c r="F636" s="268"/>
      <c r="G636" s="268"/>
      <c r="H636" s="286"/>
      <c r="I636" s="286"/>
      <c r="J636" s="279"/>
      <c r="K636" s="287"/>
      <c r="AJ636" s="242"/>
      <c r="AK636" s="242"/>
    </row>
    <row r="637" s="233" customFormat="1" spans="1:37">
      <c r="A637" s="284"/>
      <c r="B637" s="285"/>
      <c r="C637" s="279"/>
      <c r="D637" s="279"/>
      <c r="E637" s="268"/>
      <c r="F637" s="268"/>
      <c r="G637" s="268"/>
      <c r="H637" s="286"/>
      <c r="I637" s="286"/>
      <c r="J637" s="279"/>
      <c r="K637" s="287"/>
      <c r="AJ637" s="242"/>
      <c r="AK637" s="242"/>
    </row>
    <row r="638" s="233" customFormat="1" spans="1:37">
      <c r="A638" s="284"/>
      <c r="B638" s="285"/>
      <c r="C638" s="279"/>
      <c r="D638" s="279"/>
      <c r="E638" s="268"/>
      <c r="F638" s="268"/>
      <c r="G638" s="268"/>
      <c r="H638" s="286"/>
      <c r="I638" s="286"/>
      <c r="J638" s="279"/>
      <c r="K638" s="287"/>
      <c r="AJ638" s="242"/>
      <c r="AK638" s="242"/>
    </row>
    <row r="639" s="233" customFormat="1" spans="1:37">
      <c r="A639" s="284"/>
      <c r="B639" s="285"/>
      <c r="C639" s="279"/>
      <c r="D639" s="279"/>
      <c r="E639" s="268"/>
      <c r="F639" s="268"/>
      <c r="G639" s="268"/>
      <c r="H639" s="286"/>
      <c r="I639" s="286"/>
      <c r="J639" s="279"/>
      <c r="K639" s="287"/>
      <c r="AJ639" s="242"/>
      <c r="AK639" s="242"/>
    </row>
    <row r="640" s="233" customFormat="1" spans="1:37">
      <c r="A640" s="284"/>
      <c r="B640" s="285"/>
      <c r="C640" s="279"/>
      <c r="D640" s="279"/>
      <c r="E640" s="268"/>
      <c r="F640" s="268"/>
      <c r="G640" s="268"/>
      <c r="H640" s="286"/>
      <c r="I640" s="286"/>
      <c r="J640" s="279"/>
      <c r="K640" s="287"/>
      <c r="AJ640" s="242"/>
      <c r="AK640" s="242"/>
    </row>
    <row r="641" s="233" customFormat="1" spans="1:37">
      <c r="A641" s="284"/>
      <c r="B641" s="285"/>
      <c r="C641" s="279"/>
      <c r="D641" s="279"/>
      <c r="E641" s="268"/>
      <c r="F641" s="268"/>
      <c r="G641" s="268"/>
      <c r="H641" s="286"/>
      <c r="I641" s="286"/>
      <c r="J641" s="279"/>
      <c r="K641" s="287"/>
      <c r="AJ641" s="242"/>
      <c r="AK641" s="242"/>
    </row>
    <row r="642" s="233" customFormat="1" spans="1:37">
      <c r="A642" s="284"/>
      <c r="B642" s="285"/>
      <c r="C642" s="279"/>
      <c r="D642" s="279"/>
      <c r="E642" s="268"/>
      <c r="F642" s="268"/>
      <c r="G642" s="268"/>
      <c r="H642" s="286"/>
      <c r="I642" s="286"/>
      <c r="J642" s="279"/>
      <c r="K642" s="287"/>
      <c r="AJ642" s="242"/>
      <c r="AK642" s="242"/>
    </row>
    <row r="643" s="233" customFormat="1" spans="1:37">
      <c r="A643" s="284"/>
      <c r="B643" s="285"/>
      <c r="C643" s="279"/>
      <c r="D643" s="279"/>
      <c r="E643" s="268"/>
      <c r="F643" s="268"/>
      <c r="G643" s="268"/>
      <c r="H643" s="286"/>
      <c r="I643" s="286"/>
      <c r="J643" s="279"/>
      <c r="K643" s="287"/>
      <c r="AJ643" s="242"/>
      <c r="AK643" s="242"/>
    </row>
    <row r="644" s="233" customFormat="1" spans="1:37">
      <c r="A644" s="284"/>
      <c r="B644" s="285"/>
      <c r="C644" s="279"/>
      <c r="D644" s="279"/>
      <c r="E644" s="268"/>
      <c r="F644" s="268"/>
      <c r="G644" s="268"/>
      <c r="H644" s="286"/>
      <c r="I644" s="286"/>
      <c r="J644" s="279"/>
      <c r="K644" s="287"/>
      <c r="AJ644" s="242"/>
      <c r="AK644" s="242"/>
    </row>
    <row r="645" s="233" customFormat="1" spans="1:37">
      <c r="A645" s="284"/>
      <c r="B645" s="285"/>
      <c r="C645" s="279"/>
      <c r="D645" s="279"/>
      <c r="E645" s="268"/>
      <c r="F645" s="268"/>
      <c r="G645" s="268"/>
      <c r="H645" s="286"/>
      <c r="I645" s="286"/>
      <c r="J645" s="279"/>
      <c r="K645" s="287"/>
      <c r="AJ645" s="242"/>
      <c r="AK645" s="242"/>
    </row>
    <row r="646" s="233" customFormat="1" spans="1:37">
      <c r="A646" s="284"/>
      <c r="B646" s="285"/>
      <c r="C646" s="279"/>
      <c r="D646" s="279"/>
      <c r="E646" s="268"/>
      <c r="F646" s="268"/>
      <c r="G646" s="268"/>
      <c r="H646" s="286"/>
      <c r="I646" s="286"/>
      <c r="J646" s="279"/>
      <c r="K646" s="287"/>
      <c r="AJ646" s="242"/>
      <c r="AK646" s="242"/>
    </row>
    <row r="647" s="233" customFormat="1" spans="1:37">
      <c r="A647" s="284"/>
      <c r="B647" s="285"/>
      <c r="C647" s="279"/>
      <c r="D647" s="279"/>
      <c r="E647" s="268"/>
      <c r="F647" s="268"/>
      <c r="G647" s="268"/>
      <c r="H647" s="286"/>
      <c r="I647" s="286"/>
      <c r="J647" s="279"/>
      <c r="K647" s="287"/>
      <c r="AJ647" s="242"/>
      <c r="AK647" s="242"/>
    </row>
    <row r="648" s="233" customFormat="1" spans="1:37">
      <c r="A648" s="284"/>
      <c r="B648" s="285"/>
      <c r="C648" s="279"/>
      <c r="D648" s="279"/>
      <c r="E648" s="268"/>
      <c r="F648" s="268"/>
      <c r="G648" s="268"/>
      <c r="H648" s="286"/>
      <c r="I648" s="286"/>
      <c r="J648" s="279"/>
      <c r="K648" s="287"/>
      <c r="AJ648" s="242"/>
      <c r="AK648" s="242"/>
    </row>
    <row r="649" s="233" customFormat="1" spans="1:37">
      <c r="A649" s="284"/>
      <c r="B649" s="285"/>
      <c r="C649" s="279"/>
      <c r="D649" s="279"/>
      <c r="E649" s="268"/>
      <c r="F649" s="268"/>
      <c r="G649" s="268"/>
      <c r="H649" s="286"/>
      <c r="I649" s="286"/>
      <c r="J649" s="279"/>
      <c r="K649" s="287"/>
      <c r="AJ649" s="242"/>
      <c r="AK649" s="242"/>
    </row>
    <row r="650" s="233" customFormat="1" spans="1:37">
      <c r="A650" s="284"/>
      <c r="B650" s="285"/>
      <c r="C650" s="279"/>
      <c r="D650" s="279"/>
      <c r="E650" s="268"/>
      <c r="F650" s="268"/>
      <c r="G650" s="268"/>
      <c r="H650" s="286"/>
      <c r="I650" s="286"/>
      <c r="J650" s="279"/>
      <c r="K650" s="287"/>
      <c r="AJ650" s="242"/>
      <c r="AK650" s="242"/>
    </row>
    <row r="651" s="233" customFormat="1" spans="1:37">
      <c r="A651" s="284"/>
      <c r="B651" s="285"/>
      <c r="C651" s="279"/>
      <c r="D651" s="279"/>
      <c r="E651" s="268"/>
      <c r="F651" s="268"/>
      <c r="G651" s="268"/>
      <c r="H651" s="286"/>
      <c r="I651" s="286"/>
      <c r="J651" s="279"/>
      <c r="K651" s="287"/>
      <c r="AJ651" s="242"/>
      <c r="AK651" s="242"/>
    </row>
    <row r="652" s="233" customFormat="1" spans="1:37">
      <c r="A652" s="284"/>
      <c r="B652" s="285"/>
      <c r="C652" s="279"/>
      <c r="D652" s="279"/>
      <c r="E652" s="268"/>
      <c r="F652" s="268"/>
      <c r="G652" s="268"/>
      <c r="H652" s="286"/>
      <c r="I652" s="286"/>
      <c r="J652" s="279"/>
      <c r="K652" s="287"/>
      <c r="AJ652" s="242"/>
      <c r="AK652" s="242"/>
    </row>
    <row r="653" s="233" customFormat="1" spans="1:37">
      <c r="A653" s="284"/>
      <c r="B653" s="285"/>
      <c r="C653" s="279"/>
      <c r="D653" s="279"/>
      <c r="E653" s="268"/>
      <c r="F653" s="268"/>
      <c r="G653" s="268"/>
      <c r="H653" s="286"/>
      <c r="I653" s="286"/>
      <c r="J653" s="279"/>
      <c r="K653" s="287"/>
      <c r="AJ653" s="242"/>
      <c r="AK653" s="242"/>
    </row>
    <row r="654" s="233" customFormat="1" spans="1:37">
      <c r="A654" s="284"/>
      <c r="B654" s="285"/>
      <c r="C654" s="279"/>
      <c r="D654" s="279"/>
      <c r="E654" s="268"/>
      <c r="F654" s="268"/>
      <c r="G654" s="268"/>
      <c r="H654" s="286"/>
      <c r="I654" s="286"/>
      <c r="J654" s="279"/>
      <c r="K654" s="287"/>
      <c r="AJ654" s="242"/>
      <c r="AK654" s="242"/>
    </row>
    <row r="655" s="233" customFormat="1" spans="1:37">
      <c r="A655" s="284"/>
      <c r="B655" s="285"/>
      <c r="C655" s="279"/>
      <c r="D655" s="279"/>
      <c r="E655" s="268"/>
      <c r="F655" s="268"/>
      <c r="G655" s="268"/>
      <c r="H655" s="286"/>
      <c r="I655" s="286"/>
      <c r="J655" s="279"/>
      <c r="K655" s="287"/>
      <c r="AJ655" s="242"/>
      <c r="AK655" s="242"/>
    </row>
    <row r="656" s="233" customFormat="1" spans="1:37">
      <c r="A656" s="284"/>
      <c r="B656" s="285"/>
      <c r="C656" s="279"/>
      <c r="D656" s="279"/>
      <c r="E656" s="268"/>
      <c r="F656" s="268"/>
      <c r="G656" s="268"/>
      <c r="H656" s="286"/>
      <c r="I656" s="286"/>
      <c r="J656" s="279"/>
      <c r="K656" s="287"/>
      <c r="AJ656" s="242"/>
      <c r="AK656" s="242"/>
    </row>
    <row r="657" s="233" customFormat="1" spans="1:37">
      <c r="A657" s="284"/>
      <c r="B657" s="285"/>
      <c r="C657" s="279"/>
      <c r="D657" s="279"/>
      <c r="E657" s="268"/>
      <c r="F657" s="268"/>
      <c r="G657" s="268"/>
      <c r="H657" s="286"/>
      <c r="I657" s="286"/>
      <c r="J657" s="279"/>
      <c r="K657" s="287"/>
      <c r="AJ657" s="242"/>
      <c r="AK657" s="242"/>
    </row>
    <row r="658" s="233" customFormat="1" spans="1:37">
      <c r="A658" s="284"/>
      <c r="B658" s="285"/>
      <c r="C658" s="279"/>
      <c r="D658" s="279"/>
      <c r="E658" s="268"/>
      <c r="F658" s="268"/>
      <c r="G658" s="268"/>
      <c r="H658" s="286"/>
      <c r="I658" s="286"/>
      <c r="J658" s="279"/>
      <c r="K658" s="287"/>
      <c r="AJ658" s="242"/>
      <c r="AK658" s="242"/>
    </row>
    <row r="659" s="233" customFormat="1" spans="1:37">
      <c r="A659" s="284"/>
      <c r="B659" s="285"/>
      <c r="C659" s="279"/>
      <c r="D659" s="279"/>
      <c r="E659" s="268"/>
      <c r="F659" s="268"/>
      <c r="G659" s="268"/>
      <c r="H659" s="286"/>
      <c r="I659" s="286"/>
      <c r="J659" s="279"/>
      <c r="K659" s="287"/>
      <c r="AJ659" s="242"/>
      <c r="AK659" s="242"/>
    </row>
    <row r="660" s="233" customFormat="1" spans="1:37">
      <c r="A660" s="284"/>
      <c r="B660" s="285"/>
      <c r="C660" s="279"/>
      <c r="D660" s="279"/>
      <c r="E660" s="268"/>
      <c r="F660" s="268"/>
      <c r="G660" s="268"/>
      <c r="H660" s="286"/>
      <c r="I660" s="286"/>
      <c r="J660" s="279"/>
      <c r="K660" s="287"/>
      <c r="AJ660" s="242"/>
      <c r="AK660" s="242"/>
    </row>
    <row r="661" s="233" customFormat="1" spans="1:37">
      <c r="A661" s="284"/>
      <c r="B661" s="285"/>
      <c r="C661" s="279"/>
      <c r="D661" s="279"/>
      <c r="E661" s="268"/>
      <c r="F661" s="268"/>
      <c r="G661" s="268"/>
      <c r="H661" s="286"/>
      <c r="I661" s="286"/>
      <c r="J661" s="279"/>
      <c r="K661" s="287"/>
      <c r="AJ661" s="242"/>
      <c r="AK661" s="242"/>
    </row>
    <row r="662" s="233" customFormat="1" spans="1:37">
      <c r="A662" s="284"/>
      <c r="B662" s="285"/>
      <c r="C662" s="279"/>
      <c r="D662" s="279"/>
      <c r="E662" s="268"/>
      <c r="F662" s="268"/>
      <c r="G662" s="268"/>
      <c r="H662" s="286"/>
      <c r="I662" s="286"/>
      <c r="J662" s="279"/>
      <c r="K662" s="287"/>
      <c r="AJ662" s="242"/>
      <c r="AK662" s="242"/>
    </row>
    <row r="663" s="233" customFormat="1" spans="1:37">
      <c r="A663" s="284"/>
      <c r="B663" s="285"/>
      <c r="C663" s="279"/>
      <c r="D663" s="279"/>
      <c r="E663" s="268"/>
      <c r="F663" s="268"/>
      <c r="G663" s="268"/>
      <c r="H663" s="286"/>
      <c r="I663" s="286"/>
      <c r="J663" s="279"/>
      <c r="K663" s="287"/>
      <c r="AJ663" s="242"/>
      <c r="AK663" s="242"/>
    </row>
    <row r="664" s="233" customFormat="1" spans="1:37">
      <c r="A664" s="284"/>
      <c r="B664" s="285"/>
      <c r="C664" s="279"/>
      <c r="D664" s="279"/>
      <c r="E664" s="268"/>
      <c r="F664" s="268"/>
      <c r="G664" s="268"/>
      <c r="H664" s="286"/>
      <c r="I664" s="286"/>
      <c r="J664" s="279"/>
      <c r="K664" s="287"/>
      <c r="AJ664" s="242"/>
      <c r="AK664" s="242"/>
    </row>
    <row r="665" s="233" customFormat="1" spans="1:37">
      <c r="A665" s="284"/>
      <c r="B665" s="285"/>
      <c r="C665" s="279"/>
      <c r="D665" s="279"/>
      <c r="E665" s="268"/>
      <c r="F665" s="268"/>
      <c r="G665" s="268"/>
      <c r="H665" s="286"/>
      <c r="I665" s="286"/>
      <c r="J665" s="279"/>
      <c r="K665" s="287"/>
      <c r="AJ665" s="242"/>
      <c r="AK665" s="242"/>
    </row>
    <row r="666" s="233" customFormat="1" spans="1:37">
      <c r="A666" s="284"/>
      <c r="B666" s="285"/>
      <c r="C666" s="279"/>
      <c r="D666" s="279"/>
      <c r="E666" s="268"/>
      <c r="F666" s="268"/>
      <c r="G666" s="268"/>
      <c r="H666" s="286"/>
      <c r="I666" s="286"/>
      <c r="J666" s="279"/>
      <c r="K666" s="287"/>
      <c r="AJ666" s="242"/>
      <c r="AK666" s="242"/>
    </row>
    <row r="667" s="233" customFormat="1" spans="1:37">
      <c r="A667" s="284"/>
      <c r="B667" s="285"/>
      <c r="C667" s="279"/>
      <c r="D667" s="279"/>
      <c r="E667" s="268"/>
      <c r="F667" s="268"/>
      <c r="G667" s="268"/>
      <c r="H667" s="286"/>
      <c r="I667" s="286"/>
      <c r="J667" s="279"/>
      <c r="K667" s="287"/>
      <c r="AJ667" s="242"/>
      <c r="AK667" s="242"/>
    </row>
    <row r="668" s="233" customFormat="1" spans="1:37">
      <c r="A668" s="284"/>
      <c r="B668" s="285"/>
      <c r="C668" s="279"/>
      <c r="D668" s="279"/>
      <c r="E668" s="268"/>
      <c r="F668" s="268"/>
      <c r="G668" s="268"/>
      <c r="H668" s="286"/>
      <c r="I668" s="286"/>
      <c r="J668" s="279"/>
      <c r="K668" s="287"/>
      <c r="AJ668" s="242"/>
      <c r="AK668" s="242"/>
    </row>
    <row r="669" s="233" customFormat="1" spans="1:37">
      <c r="A669" s="284"/>
      <c r="B669" s="285"/>
      <c r="C669" s="279"/>
      <c r="D669" s="279"/>
      <c r="E669" s="268"/>
      <c r="F669" s="268"/>
      <c r="G669" s="268"/>
      <c r="H669" s="286"/>
      <c r="I669" s="286"/>
      <c r="J669" s="279"/>
      <c r="K669" s="287"/>
      <c r="AJ669" s="242"/>
      <c r="AK669" s="242"/>
    </row>
    <row r="670" s="233" customFormat="1" spans="1:37">
      <c r="A670" s="284"/>
      <c r="B670" s="285"/>
      <c r="C670" s="279"/>
      <c r="D670" s="279"/>
      <c r="E670" s="268"/>
      <c r="F670" s="268"/>
      <c r="G670" s="268"/>
      <c r="H670" s="286"/>
      <c r="I670" s="286"/>
      <c r="J670" s="279"/>
      <c r="K670" s="287"/>
      <c r="AJ670" s="242"/>
      <c r="AK670" s="242"/>
    </row>
    <row r="671" s="233" customFormat="1" spans="1:37">
      <c r="A671" s="284"/>
      <c r="B671" s="285"/>
      <c r="C671" s="279"/>
      <c r="D671" s="279"/>
      <c r="E671" s="268"/>
      <c r="F671" s="268"/>
      <c r="G671" s="268"/>
      <c r="H671" s="286"/>
      <c r="I671" s="286"/>
      <c r="J671" s="279"/>
      <c r="K671" s="287"/>
      <c r="AJ671" s="242"/>
      <c r="AK671" s="242"/>
    </row>
    <row r="672" s="233" customFormat="1" spans="1:37">
      <c r="A672" s="284"/>
      <c r="B672" s="285"/>
      <c r="C672" s="279"/>
      <c r="D672" s="279"/>
      <c r="E672" s="268"/>
      <c r="F672" s="268"/>
      <c r="G672" s="268"/>
      <c r="H672" s="286"/>
      <c r="I672" s="286"/>
      <c r="J672" s="279"/>
      <c r="K672" s="287"/>
      <c r="AJ672" s="242"/>
      <c r="AK672" s="242"/>
    </row>
    <row r="673" s="233" customFormat="1" spans="1:37">
      <c r="A673" s="284"/>
      <c r="B673" s="285"/>
      <c r="C673" s="279"/>
      <c r="D673" s="279"/>
      <c r="E673" s="268"/>
      <c r="F673" s="268"/>
      <c r="G673" s="268"/>
      <c r="H673" s="286"/>
      <c r="I673" s="286"/>
      <c r="J673" s="279"/>
      <c r="K673" s="287"/>
      <c r="AJ673" s="242"/>
      <c r="AK673" s="242"/>
    </row>
    <row r="674" s="233" customFormat="1" spans="1:37">
      <c r="A674" s="284"/>
      <c r="B674" s="285"/>
      <c r="C674" s="279"/>
      <c r="D674" s="279"/>
      <c r="E674" s="268"/>
      <c r="F674" s="268"/>
      <c r="G674" s="268"/>
      <c r="H674" s="286"/>
      <c r="I674" s="286"/>
      <c r="J674" s="279"/>
      <c r="K674" s="287"/>
      <c r="AJ674" s="242"/>
      <c r="AK674" s="242"/>
    </row>
    <row r="675" s="233" customFormat="1" spans="1:37">
      <c r="A675" s="284"/>
      <c r="B675" s="285"/>
      <c r="C675" s="279"/>
      <c r="D675" s="279"/>
      <c r="E675" s="268"/>
      <c r="F675" s="268"/>
      <c r="G675" s="268"/>
      <c r="H675" s="286"/>
      <c r="I675" s="286"/>
      <c r="J675" s="279"/>
      <c r="K675" s="287"/>
      <c r="AJ675" s="242"/>
      <c r="AK675" s="242"/>
    </row>
    <row r="676" s="233" customFormat="1" spans="1:37">
      <c r="A676" s="284"/>
      <c r="B676" s="285"/>
      <c r="C676" s="279"/>
      <c r="D676" s="279"/>
      <c r="E676" s="268"/>
      <c r="F676" s="268"/>
      <c r="G676" s="268"/>
      <c r="H676" s="286"/>
      <c r="I676" s="286"/>
      <c r="J676" s="279"/>
      <c r="K676" s="287"/>
      <c r="AJ676" s="242"/>
      <c r="AK676" s="242"/>
    </row>
    <row r="677" s="233" customFormat="1" spans="1:37">
      <c r="A677" s="284"/>
      <c r="B677" s="285"/>
      <c r="C677" s="279"/>
      <c r="D677" s="279"/>
      <c r="E677" s="268"/>
      <c r="F677" s="268"/>
      <c r="G677" s="268"/>
      <c r="H677" s="286"/>
      <c r="I677" s="286"/>
      <c r="J677" s="279"/>
      <c r="K677" s="287"/>
      <c r="AJ677" s="242"/>
      <c r="AK677" s="242"/>
    </row>
    <row r="678" s="233" customFormat="1" spans="1:37">
      <c r="A678" s="284"/>
      <c r="B678" s="285"/>
      <c r="C678" s="279"/>
      <c r="D678" s="279"/>
      <c r="E678" s="268"/>
      <c r="F678" s="268"/>
      <c r="G678" s="268"/>
      <c r="H678" s="286"/>
      <c r="I678" s="286"/>
      <c r="J678" s="279"/>
      <c r="K678" s="287"/>
      <c r="AJ678" s="242"/>
      <c r="AK678" s="242"/>
    </row>
    <row r="679" s="233" customFormat="1" spans="1:37">
      <c r="A679" s="284"/>
      <c r="B679" s="285"/>
      <c r="C679" s="279"/>
      <c r="D679" s="279"/>
      <c r="E679" s="268"/>
      <c r="F679" s="268"/>
      <c r="G679" s="268"/>
      <c r="H679" s="286"/>
      <c r="I679" s="286"/>
      <c r="J679" s="279"/>
      <c r="K679" s="287"/>
      <c r="AJ679" s="242"/>
      <c r="AK679" s="242"/>
    </row>
    <row r="680" s="233" customFormat="1" spans="1:37">
      <c r="A680" s="284"/>
      <c r="B680" s="285"/>
      <c r="C680" s="279"/>
      <c r="D680" s="279"/>
      <c r="E680" s="268"/>
      <c r="F680" s="268"/>
      <c r="G680" s="268"/>
      <c r="H680" s="286"/>
      <c r="I680" s="286"/>
      <c r="J680" s="279"/>
      <c r="K680" s="287"/>
      <c r="AJ680" s="242"/>
      <c r="AK680" s="242"/>
    </row>
    <row r="681" s="233" customFormat="1" spans="1:37">
      <c r="A681" s="284"/>
      <c r="B681" s="285"/>
      <c r="C681" s="279"/>
      <c r="D681" s="279"/>
      <c r="E681" s="268"/>
      <c r="F681" s="268"/>
      <c r="G681" s="268"/>
      <c r="H681" s="286"/>
      <c r="I681" s="286"/>
      <c r="J681" s="279"/>
      <c r="K681" s="287"/>
      <c r="AJ681" s="242"/>
      <c r="AK681" s="242"/>
    </row>
    <row r="682" s="233" customFormat="1" spans="1:37">
      <c r="A682" s="284"/>
      <c r="B682" s="285"/>
      <c r="C682" s="279"/>
      <c r="D682" s="279"/>
      <c r="E682" s="268"/>
      <c r="F682" s="268"/>
      <c r="G682" s="268"/>
      <c r="H682" s="286"/>
      <c r="I682" s="286"/>
      <c r="J682" s="279"/>
      <c r="K682" s="287"/>
      <c r="AJ682" s="242"/>
      <c r="AK682" s="242"/>
    </row>
    <row r="683" s="233" customFormat="1" spans="1:37">
      <c r="A683" s="284"/>
      <c r="B683" s="285"/>
      <c r="C683" s="279"/>
      <c r="D683" s="279"/>
      <c r="E683" s="268"/>
      <c r="F683" s="268"/>
      <c r="G683" s="268"/>
      <c r="H683" s="286"/>
      <c r="I683" s="286"/>
      <c r="J683" s="279"/>
      <c r="K683" s="287"/>
      <c r="AJ683" s="242"/>
      <c r="AK683" s="242"/>
    </row>
    <row r="684" s="233" customFormat="1" spans="1:37">
      <c r="A684" s="284"/>
      <c r="B684" s="285"/>
      <c r="C684" s="279"/>
      <c r="D684" s="279"/>
      <c r="E684" s="268"/>
      <c r="F684" s="268"/>
      <c r="G684" s="268"/>
      <c r="H684" s="286"/>
      <c r="I684" s="286"/>
      <c r="J684" s="279"/>
      <c r="K684" s="287"/>
      <c r="AJ684" s="242"/>
      <c r="AK684" s="242"/>
    </row>
    <row r="685" s="233" customFormat="1" spans="1:37">
      <c r="A685" s="284"/>
      <c r="B685" s="285"/>
      <c r="C685" s="279"/>
      <c r="D685" s="279"/>
      <c r="E685" s="268"/>
      <c r="F685" s="268"/>
      <c r="G685" s="268"/>
      <c r="H685" s="286"/>
      <c r="I685" s="286"/>
      <c r="J685" s="279"/>
      <c r="K685" s="287"/>
      <c r="AJ685" s="242"/>
      <c r="AK685" s="242"/>
    </row>
    <row r="686" s="233" customFormat="1" spans="1:37">
      <c r="A686" s="284"/>
      <c r="B686" s="285"/>
      <c r="C686" s="279"/>
      <c r="D686" s="279"/>
      <c r="E686" s="268"/>
      <c r="F686" s="268"/>
      <c r="G686" s="268"/>
      <c r="H686" s="286"/>
      <c r="I686" s="286"/>
      <c r="J686" s="279"/>
      <c r="K686" s="287"/>
      <c r="AJ686" s="242"/>
      <c r="AK686" s="242"/>
    </row>
    <row r="687" s="233" customFormat="1" spans="1:37">
      <c r="A687" s="284"/>
      <c r="B687" s="285"/>
      <c r="C687" s="279"/>
      <c r="D687" s="279"/>
      <c r="E687" s="268"/>
      <c r="F687" s="268"/>
      <c r="G687" s="268"/>
      <c r="H687" s="286"/>
      <c r="I687" s="286"/>
      <c r="J687" s="279"/>
      <c r="K687" s="287"/>
      <c r="AJ687" s="242"/>
      <c r="AK687" s="242"/>
    </row>
    <row r="688" s="233" customFormat="1" spans="1:37">
      <c r="A688" s="284"/>
      <c r="B688" s="285"/>
      <c r="C688" s="279"/>
      <c r="D688" s="279"/>
      <c r="E688" s="268"/>
      <c r="F688" s="268"/>
      <c r="G688" s="268"/>
      <c r="H688" s="286"/>
      <c r="I688" s="286"/>
      <c r="J688" s="279"/>
      <c r="K688" s="287"/>
      <c r="AJ688" s="242"/>
      <c r="AK688" s="242"/>
    </row>
    <row r="689" s="233" customFormat="1" spans="1:37">
      <c r="A689" s="284"/>
      <c r="B689" s="285"/>
      <c r="C689" s="279"/>
      <c r="D689" s="279"/>
      <c r="E689" s="268"/>
      <c r="F689" s="268"/>
      <c r="G689" s="268"/>
      <c r="H689" s="286"/>
      <c r="I689" s="286"/>
      <c r="J689" s="279"/>
      <c r="K689" s="287"/>
      <c r="AJ689" s="242"/>
      <c r="AK689" s="242"/>
    </row>
    <row r="690" s="233" customFormat="1" spans="1:37">
      <c r="A690" s="284"/>
      <c r="B690" s="285"/>
      <c r="C690" s="279"/>
      <c r="D690" s="279"/>
      <c r="E690" s="268"/>
      <c r="F690" s="268"/>
      <c r="G690" s="268"/>
      <c r="H690" s="286"/>
      <c r="I690" s="286"/>
      <c r="J690" s="279"/>
      <c r="K690" s="287"/>
      <c r="AJ690" s="242"/>
      <c r="AK690" s="242"/>
    </row>
    <row r="691" s="233" customFormat="1" spans="1:37">
      <c r="A691" s="284"/>
      <c r="B691" s="285"/>
      <c r="C691" s="279"/>
      <c r="D691" s="279"/>
      <c r="E691" s="268"/>
      <c r="F691" s="268"/>
      <c r="G691" s="268"/>
      <c r="H691" s="286"/>
      <c r="I691" s="286"/>
      <c r="J691" s="279"/>
      <c r="K691" s="287"/>
      <c r="AJ691" s="242"/>
      <c r="AK691" s="242"/>
    </row>
    <row r="692" s="233" customFormat="1" spans="1:37">
      <c r="A692" s="284"/>
      <c r="B692" s="285"/>
      <c r="C692" s="279"/>
      <c r="D692" s="279"/>
      <c r="E692" s="268"/>
      <c r="F692" s="268"/>
      <c r="G692" s="268"/>
      <c r="H692" s="286"/>
      <c r="I692" s="286"/>
      <c r="J692" s="279"/>
      <c r="K692" s="287"/>
      <c r="AJ692" s="242"/>
      <c r="AK692" s="242"/>
    </row>
    <row r="693" s="233" customFormat="1" spans="1:37">
      <c r="A693" s="284"/>
      <c r="B693" s="285"/>
      <c r="C693" s="279"/>
      <c r="D693" s="279"/>
      <c r="E693" s="268"/>
      <c r="F693" s="268"/>
      <c r="G693" s="268"/>
      <c r="H693" s="286"/>
      <c r="I693" s="286"/>
      <c r="J693" s="279"/>
      <c r="K693" s="287"/>
      <c r="AJ693" s="242"/>
      <c r="AK693" s="242"/>
    </row>
    <row r="694" s="233" customFormat="1" spans="1:37">
      <c r="A694" s="284"/>
      <c r="B694" s="285"/>
      <c r="C694" s="279"/>
      <c r="D694" s="279"/>
      <c r="E694" s="268"/>
      <c r="F694" s="268"/>
      <c r="G694" s="268"/>
      <c r="H694" s="286"/>
      <c r="I694" s="286"/>
      <c r="J694" s="279"/>
      <c r="K694" s="287"/>
      <c r="AJ694" s="242"/>
      <c r="AK694" s="242"/>
    </row>
    <row r="695" s="233" customFormat="1" spans="1:37">
      <c r="A695" s="284"/>
      <c r="B695" s="285"/>
      <c r="C695" s="279"/>
      <c r="D695" s="279"/>
      <c r="E695" s="268"/>
      <c r="F695" s="268"/>
      <c r="G695" s="268"/>
      <c r="H695" s="286"/>
      <c r="I695" s="286"/>
      <c r="J695" s="279"/>
      <c r="K695" s="287"/>
      <c r="AJ695" s="242"/>
      <c r="AK695" s="242"/>
    </row>
    <row r="696" s="233" customFormat="1" spans="1:37">
      <c r="A696" s="284"/>
      <c r="B696" s="285"/>
      <c r="C696" s="279"/>
      <c r="D696" s="279"/>
      <c r="E696" s="268"/>
      <c r="F696" s="268"/>
      <c r="G696" s="268"/>
      <c r="H696" s="286"/>
      <c r="I696" s="286"/>
      <c r="J696" s="279"/>
      <c r="K696" s="287"/>
      <c r="AJ696" s="242"/>
      <c r="AK696" s="242"/>
    </row>
    <row r="697" s="233" customFormat="1" spans="1:37">
      <c r="A697" s="284"/>
      <c r="B697" s="285"/>
      <c r="C697" s="279"/>
      <c r="D697" s="279"/>
      <c r="E697" s="268"/>
      <c r="F697" s="268"/>
      <c r="G697" s="268"/>
      <c r="H697" s="286"/>
      <c r="I697" s="286"/>
      <c r="J697" s="279"/>
      <c r="K697" s="287"/>
      <c r="AJ697" s="242"/>
      <c r="AK697" s="242"/>
    </row>
    <row r="698" s="233" customFormat="1" spans="1:37">
      <c r="A698" s="284"/>
      <c r="B698" s="285"/>
      <c r="C698" s="279"/>
      <c r="D698" s="279"/>
      <c r="E698" s="268"/>
      <c r="F698" s="268"/>
      <c r="G698" s="268"/>
      <c r="H698" s="286"/>
      <c r="I698" s="286"/>
      <c r="J698" s="279"/>
      <c r="K698" s="287"/>
      <c r="AJ698" s="242"/>
      <c r="AK698" s="242"/>
    </row>
    <row r="699" s="233" customFormat="1" spans="1:37">
      <c r="A699" s="284"/>
      <c r="B699" s="285"/>
      <c r="C699" s="279"/>
      <c r="D699" s="279"/>
      <c r="E699" s="268"/>
      <c r="F699" s="268"/>
      <c r="G699" s="268"/>
      <c r="H699" s="286"/>
      <c r="I699" s="286"/>
      <c r="J699" s="279"/>
      <c r="K699" s="287"/>
      <c r="AJ699" s="242"/>
      <c r="AK699" s="242"/>
    </row>
    <row r="700" s="233" customFormat="1" spans="1:37">
      <c r="A700" s="284"/>
      <c r="B700" s="285"/>
      <c r="C700" s="279"/>
      <c r="D700" s="279"/>
      <c r="E700" s="268"/>
      <c r="F700" s="268"/>
      <c r="G700" s="268"/>
      <c r="H700" s="286"/>
      <c r="I700" s="286"/>
      <c r="J700" s="279"/>
      <c r="K700" s="287"/>
      <c r="AJ700" s="242"/>
      <c r="AK700" s="242"/>
    </row>
    <row r="701" s="233" customFormat="1" spans="1:37">
      <c r="A701" s="284"/>
      <c r="B701" s="285"/>
      <c r="C701" s="279"/>
      <c r="D701" s="279"/>
      <c r="E701" s="268"/>
      <c r="F701" s="268"/>
      <c r="G701" s="268"/>
      <c r="H701" s="286"/>
      <c r="I701" s="286"/>
      <c r="J701" s="279"/>
      <c r="K701" s="287"/>
      <c r="AJ701" s="242"/>
      <c r="AK701" s="242"/>
    </row>
    <row r="702" s="233" customFormat="1" spans="1:37">
      <c r="A702" s="284"/>
      <c r="B702" s="285"/>
      <c r="C702" s="279"/>
      <c r="D702" s="279"/>
      <c r="E702" s="268"/>
      <c r="F702" s="268"/>
      <c r="G702" s="268"/>
      <c r="H702" s="286"/>
      <c r="I702" s="286"/>
      <c r="J702" s="279"/>
      <c r="K702" s="287"/>
      <c r="AJ702" s="242"/>
      <c r="AK702" s="242"/>
    </row>
    <row r="703" s="233" customFormat="1" spans="1:37">
      <c r="A703" s="284"/>
      <c r="B703" s="285"/>
      <c r="C703" s="279"/>
      <c r="D703" s="279"/>
      <c r="E703" s="268"/>
      <c r="F703" s="268"/>
      <c r="G703" s="268"/>
      <c r="H703" s="286"/>
      <c r="I703" s="286"/>
      <c r="J703" s="279"/>
      <c r="K703" s="287"/>
      <c r="AJ703" s="242"/>
      <c r="AK703" s="242"/>
    </row>
    <row r="704" s="233" customFormat="1" spans="1:37">
      <c r="A704" s="284"/>
      <c r="B704" s="285"/>
      <c r="C704" s="279"/>
      <c r="D704" s="279"/>
      <c r="E704" s="268"/>
      <c r="F704" s="268"/>
      <c r="G704" s="268"/>
      <c r="H704" s="286"/>
      <c r="I704" s="286"/>
      <c r="J704" s="279"/>
      <c r="K704" s="287"/>
      <c r="AJ704" s="242"/>
      <c r="AK704" s="242"/>
    </row>
    <row r="705" s="233" customFormat="1" spans="1:37">
      <c r="A705" s="284"/>
      <c r="B705" s="285"/>
      <c r="C705" s="279"/>
      <c r="D705" s="279"/>
      <c r="E705" s="268"/>
      <c r="F705" s="268"/>
      <c r="G705" s="268"/>
      <c r="H705" s="286"/>
      <c r="I705" s="286"/>
      <c r="J705" s="279"/>
      <c r="K705" s="287"/>
      <c r="AJ705" s="242"/>
      <c r="AK705" s="242"/>
    </row>
    <row r="706" s="233" customFormat="1" spans="1:37">
      <c r="A706" s="284"/>
      <c r="B706" s="285"/>
      <c r="C706" s="279"/>
      <c r="D706" s="279"/>
      <c r="E706" s="268"/>
      <c r="F706" s="268"/>
      <c r="G706" s="268"/>
      <c r="H706" s="286"/>
      <c r="I706" s="286"/>
      <c r="J706" s="279"/>
      <c r="K706" s="287"/>
      <c r="AJ706" s="242"/>
      <c r="AK706" s="242"/>
    </row>
    <row r="707" s="233" customFormat="1" spans="1:37">
      <c r="A707" s="284"/>
      <c r="B707" s="285"/>
      <c r="C707" s="279"/>
      <c r="D707" s="279"/>
      <c r="E707" s="268"/>
      <c r="F707" s="268"/>
      <c r="G707" s="268"/>
      <c r="H707" s="286"/>
      <c r="I707" s="286"/>
      <c r="J707" s="279"/>
      <c r="K707" s="287"/>
      <c r="AJ707" s="242"/>
      <c r="AK707" s="242"/>
    </row>
    <row r="708" s="233" customFormat="1" spans="1:37">
      <c r="A708" s="284"/>
      <c r="B708" s="285"/>
      <c r="C708" s="279"/>
      <c r="D708" s="279"/>
      <c r="E708" s="268"/>
      <c r="F708" s="268"/>
      <c r="G708" s="268"/>
      <c r="H708" s="286"/>
      <c r="I708" s="286"/>
      <c r="J708" s="279"/>
      <c r="K708" s="287"/>
      <c r="AJ708" s="242"/>
      <c r="AK708" s="242"/>
    </row>
    <row r="709" s="233" customFormat="1" spans="1:37">
      <c r="A709" s="284"/>
      <c r="B709" s="285"/>
      <c r="C709" s="279"/>
      <c r="D709" s="279"/>
      <c r="E709" s="268"/>
      <c r="F709" s="268"/>
      <c r="G709" s="268"/>
      <c r="H709" s="286"/>
      <c r="I709" s="286"/>
      <c r="J709" s="279"/>
      <c r="K709" s="287"/>
      <c r="AJ709" s="242"/>
      <c r="AK709" s="242"/>
    </row>
    <row r="710" s="233" customFormat="1" spans="1:37">
      <c r="A710" s="284"/>
      <c r="B710" s="285"/>
      <c r="C710" s="279"/>
      <c r="D710" s="279"/>
      <c r="E710" s="268"/>
      <c r="F710" s="268"/>
      <c r="G710" s="268"/>
      <c r="H710" s="286"/>
      <c r="I710" s="286"/>
      <c r="J710" s="279"/>
      <c r="K710" s="287"/>
      <c r="AJ710" s="242"/>
      <c r="AK710" s="242"/>
    </row>
    <row r="711" s="233" customFormat="1" spans="1:37">
      <c r="A711" s="284"/>
      <c r="B711" s="285"/>
      <c r="C711" s="279"/>
      <c r="D711" s="279"/>
      <c r="E711" s="268"/>
      <c r="F711" s="268"/>
      <c r="G711" s="268"/>
      <c r="H711" s="286"/>
      <c r="I711" s="286"/>
      <c r="J711" s="279"/>
      <c r="K711" s="287"/>
      <c r="AJ711" s="242"/>
      <c r="AK711" s="242"/>
    </row>
    <row r="712" s="233" customFormat="1" spans="1:37">
      <c r="A712" s="284"/>
      <c r="B712" s="285"/>
      <c r="C712" s="279"/>
      <c r="D712" s="279"/>
      <c r="E712" s="268"/>
      <c r="F712" s="268"/>
      <c r="G712" s="268"/>
      <c r="H712" s="286"/>
      <c r="I712" s="286"/>
      <c r="J712" s="279"/>
      <c r="K712" s="287"/>
      <c r="AJ712" s="242"/>
      <c r="AK712" s="242"/>
    </row>
    <row r="713" s="233" customFormat="1" spans="1:37">
      <c r="A713" s="284"/>
      <c r="B713" s="285"/>
      <c r="C713" s="279"/>
      <c r="D713" s="279"/>
      <c r="E713" s="268"/>
      <c r="F713" s="268"/>
      <c r="G713" s="268"/>
      <c r="H713" s="286"/>
      <c r="I713" s="286"/>
      <c r="J713" s="279"/>
      <c r="K713" s="287"/>
      <c r="AJ713" s="242"/>
      <c r="AK713" s="242"/>
    </row>
    <row r="714" s="233" customFormat="1" spans="1:37">
      <c r="A714" s="284"/>
      <c r="B714" s="285"/>
      <c r="C714" s="279"/>
      <c r="D714" s="279"/>
      <c r="E714" s="268"/>
      <c r="F714" s="268"/>
      <c r="G714" s="268"/>
      <c r="H714" s="286"/>
      <c r="I714" s="286"/>
      <c r="J714" s="279"/>
      <c r="K714" s="287"/>
      <c r="AJ714" s="242"/>
      <c r="AK714" s="242"/>
    </row>
    <row r="715" s="233" customFormat="1" spans="1:37">
      <c r="A715" s="284"/>
      <c r="B715" s="285"/>
      <c r="C715" s="279"/>
      <c r="D715" s="279"/>
      <c r="E715" s="268"/>
      <c r="F715" s="268"/>
      <c r="G715" s="268"/>
      <c r="H715" s="286"/>
      <c r="I715" s="286"/>
      <c r="J715" s="279"/>
      <c r="K715" s="287"/>
      <c r="AJ715" s="242"/>
      <c r="AK715" s="242"/>
    </row>
    <row r="716" s="233" customFormat="1" spans="1:37">
      <c r="A716" s="284"/>
      <c r="B716" s="285"/>
      <c r="C716" s="279"/>
      <c r="D716" s="279"/>
      <c r="E716" s="268"/>
      <c r="F716" s="268"/>
      <c r="G716" s="268"/>
      <c r="H716" s="286"/>
      <c r="I716" s="286"/>
      <c r="J716" s="279"/>
      <c r="K716" s="287"/>
      <c r="AJ716" s="242"/>
      <c r="AK716" s="242"/>
    </row>
    <row r="717" s="233" customFormat="1" spans="1:37">
      <c r="A717" s="284"/>
      <c r="B717" s="285"/>
      <c r="C717" s="279"/>
      <c r="D717" s="279"/>
      <c r="E717" s="268"/>
      <c r="F717" s="268"/>
      <c r="G717" s="268"/>
      <c r="H717" s="286"/>
      <c r="I717" s="286"/>
      <c r="J717" s="279"/>
      <c r="K717" s="287"/>
      <c r="AJ717" s="242"/>
      <c r="AK717" s="242"/>
    </row>
    <row r="718" s="233" customFormat="1" spans="1:37">
      <c r="A718" s="284"/>
      <c r="B718" s="285"/>
      <c r="C718" s="279"/>
      <c r="D718" s="279"/>
      <c r="E718" s="268"/>
      <c r="F718" s="268"/>
      <c r="G718" s="268"/>
      <c r="H718" s="286"/>
      <c r="I718" s="286"/>
      <c r="J718" s="279"/>
      <c r="K718" s="287"/>
      <c r="AJ718" s="242"/>
      <c r="AK718" s="242"/>
    </row>
    <row r="719" s="233" customFormat="1" spans="1:37">
      <c r="A719" s="284"/>
      <c r="B719" s="285"/>
      <c r="C719" s="279"/>
      <c r="D719" s="279"/>
      <c r="E719" s="268"/>
      <c r="F719" s="268"/>
      <c r="G719" s="268"/>
      <c r="H719" s="286"/>
      <c r="I719" s="286"/>
      <c r="J719" s="279"/>
      <c r="K719" s="287"/>
      <c r="AJ719" s="242"/>
      <c r="AK719" s="242"/>
    </row>
    <row r="720" s="233" customFormat="1" spans="1:37">
      <c r="A720" s="284"/>
      <c r="B720" s="285"/>
      <c r="C720" s="279"/>
      <c r="D720" s="279"/>
      <c r="E720" s="268"/>
      <c r="F720" s="268"/>
      <c r="G720" s="268"/>
      <c r="H720" s="286"/>
      <c r="I720" s="286"/>
      <c r="J720" s="279"/>
      <c r="K720" s="287"/>
      <c r="AJ720" s="242"/>
      <c r="AK720" s="242"/>
    </row>
    <row r="721" s="233" customFormat="1" spans="1:37">
      <c r="A721" s="284"/>
      <c r="B721" s="285"/>
      <c r="C721" s="279"/>
      <c r="D721" s="279"/>
      <c r="E721" s="268"/>
      <c r="F721" s="268"/>
      <c r="G721" s="268"/>
      <c r="H721" s="286"/>
      <c r="I721" s="286"/>
      <c r="J721" s="279"/>
      <c r="K721" s="287"/>
      <c r="AJ721" s="242"/>
      <c r="AK721" s="242"/>
    </row>
    <row r="722" s="233" customFormat="1" spans="1:37">
      <c r="A722" s="284"/>
      <c r="B722" s="285"/>
      <c r="C722" s="279"/>
      <c r="D722" s="279"/>
      <c r="E722" s="268"/>
      <c r="F722" s="268"/>
      <c r="G722" s="268"/>
      <c r="H722" s="286"/>
      <c r="I722" s="286"/>
      <c r="J722" s="279"/>
      <c r="K722" s="287"/>
      <c r="AJ722" s="242"/>
      <c r="AK722" s="242"/>
    </row>
    <row r="723" s="233" customFormat="1" spans="1:37">
      <c r="A723" s="284"/>
      <c r="B723" s="285"/>
      <c r="C723" s="279"/>
      <c r="D723" s="279"/>
      <c r="E723" s="268"/>
      <c r="F723" s="268"/>
      <c r="G723" s="268"/>
      <c r="H723" s="286"/>
      <c r="I723" s="286"/>
      <c r="J723" s="279"/>
      <c r="K723" s="287"/>
      <c r="AJ723" s="242"/>
      <c r="AK723" s="242"/>
    </row>
    <row r="724" s="233" customFormat="1" spans="1:37">
      <c r="A724" s="284"/>
      <c r="B724" s="285"/>
      <c r="C724" s="279"/>
      <c r="D724" s="279"/>
      <c r="E724" s="268"/>
      <c r="F724" s="268"/>
      <c r="G724" s="268"/>
      <c r="H724" s="286"/>
      <c r="I724" s="286"/>
      <c r="J724" s="279"/>
      <c r="K724" s="287"/>
      <c r="AJ724" s="242"/>
      <c r="AK724" s="242"/>
    </row>
    <row r="725" s="233" customFormat="1" spans="1:37">
      <c r="A725" s="284"/>
      <c r="B725" s="285"/>
      <c r="C725" s="279"/>
      <c r="D725" s="279"/>
      <c r="E725" s="268"/>
      <c r="F725" s="268"/>
      <c r="G725" s="268"/>
      <c r="H725" s="286"/>
      <c r="I725" s="286"/>
      <c r="J725" s="279"/>
      <c r="K725" s="287"/>
      <c r="AJ725" s="242"/>
      <c r="AK725" s="242"/>
    </row>
    <row r="726" s="233" customFormat="1" spans="1:37">
      <c r="A726" s="284"/>
      <c r="B726" s="285"/>
      <c r="C726" s="279"/>
      <c r="D726" s="279"/>
      <c r="E726" s="268"/>
      <c r="F726" s="268"/>
      <c r="G726" s="268"/>
      <c r="H726" s="286"/>
      <c r="I726" s="286"/>
      <c r="J726" s="279"/>
      <c r="K726" s="287"/>
      <c r="AJ726" s="242"/>
      <c r="AK726" s="242"/>
    </row>
    <row r="727" s="233" customFormat="1" spans="1:37">
      <c r="A727" s="284"/>
      <c r="B727" s="285"/>
      <c r="C727" s="279"/>
      <c r="D727" s="279"/>
      <c r="E727" s="268"/>
      <c r="F727" s="268"/>
      <c r="G727" s="268"/>
      <c r="H727" s="286"/>
      <c r="I727" s="286"/>
      <c r="J727" s="279"/>
      <c r="K727" s="287"/>
      <c r="AJ727" s="242"/>
      <c r="AK727" s="242"/>
    </row>
    <row r="728" s="233" customFormat="1" spans="1:37">
      <c r="A728" s="284"/>
      <c r="B728" s="285"/>
      <c r="C728" s="279"/>
      <c r="D728" s="279"/>
      <c r="E728" s="268"/>
      <c r="F728" s="268"/>
      <c r="G728" s="268"/>
      <c r="H728" s="286"/>
      <c r="I728" s="286"/>
      <c r="J728" s="279"/>
      <c r="K728" s="287"/>
      <c r="AJ728" s="242"/>
      <c r="AK728" s="242"/>
    </row>
    <row r="729" s="233" customFormat="1" spans="1:37">
      <c r="A729" s="284"/>
      <c r="B729" s="285"/>
      <c r="C729" s="279"/>
      <c r="D729" s="279"/>
      <c r="E729" s="268"/>
      <c r="F729" s="268"/>
      <c r="G729" s="268"/>
      <c r="H729" s="286"/>
      <c r="I729" s="286"/>
      <c r="J729" s="279"/>
      <c r="K729" s="287"/>
      <c r="AJ729" s="242"/>
      <c r="AK729" s="242"/>
    </row>
    <row r="730" s="233" customFormat="1" spans="1:37">
      <c r="A730" s="284"/>
      <c r="B730" s="285"/>
      <c r="C730" s="279"/>
      <c r="D730" s="279"/>
      <c r="E730" s="268"/>
      <c r="F730" s="268"/>
      <c r="G730" s="268"/>
      <c r="H730" s="286"/>
      <c r="I730" s="286"/>
      <c r="J730" s="279"/>
      <c r="K730" s="287"/>
      <c r="AJ730" s="242"/>
      <c r="AK730" s="242"/>
    </row>
    <row r="731" s="233" customFormat="1" spans="1:37">
      <c r="A731" s="284"/>
      <c r="B731" s="285"/>
      <c r="C731" s="279"/>
      <c r="D731" s="279"/>
      <c r="E731" s="268"/>
      <c r="F731" s="268"/>
      <c r="G731" s="268"/>
      <c r="H731" s="286"/>
      <c r="I731" s="286"/>
      <c r="J731" s="279"/>
      <c r="K731" s="287"/>
      <c r="AJ731" s="242"/>
      <c r="AK731" s="242"/>
    </row>
    <row r="732" s="233" customFormat="1" spans="1:37">
      <c r="A732" s="284"/>
      <c r="B732" s="285"/>
      <c r="C732" s="279"/>
      <c r="D732" s="279"/>
      <c r="E732" s="268"/>
      <c r="F732" s="268"/>
      <c r="G732" s="268"/>
      <c r="H732" s="286"/>
      <c r="I732" s="286"/>
      <c r="J732" s="279"/>
      <c r="K732" s="287"/>
      <c r="AJ732" s="242"/>
      <c r="AK732" s="242"/>
    </row>
    <row r="733" s="233" customFormat="1" spans="1:37">
      <c r="A733" s="284"/>
      <c r="B733" s="285"/>
      <c r="C733" s="279"/>
      <c r="D733" s="279"/>
      <c r="E733" s="268"/>
      <c r="F733" s="268"/>
      <c r="G733" s="268"/>
      <c r="H733" s="286"/>
      <c r="I733" s="286"/>
      <c r="J733" s="279"/>
      <c r="K733" s="287"/>
      <c r="AJ733" s="242"/>
      <c r="AK733" s="242"/>
    </row>
    <row r="734" s="233" customFormat="1" spans="1:37">
      <c r="A734" s="284"/>
      <c r="B734" s="285"/>
      <c r="C734" s="279"/>
      <c r="D734" s="279"/>
      <c r="E734" s="268"/>
      <c r="F734" s="268"/>
      <c r="G734" s="268"/>
      <c r="H734" s="286"/>
      <c r="I734" s="286"/>
      <c r="J734" s="279"/>
      <c r="K734" s="287"/>
      <c r="AJ734" s="242"/>
      <c r="AK734" s="242"/>
    </row>
    <row r="735" s="233" customFormat="1" spans="1:37">
      <c r="A735" s="284"/>
      <c r="B735" s="285"/>
      <c r="C735" s="279"/>
      <c r="D735" s="279"/>
      <c r="E735" s="268"/>
      <c r="F735" s="268"/>
      <c r="G735" s="268"/>
      <c r="H735" s="286"/>
      <c r="I735" s="286"/>
      <c r="J735" s="279"/>
      <c r="K735" s="287"/>
      <c r="AJ735" s="242"/>
      <c r="AK735" s="242"/>
    </row>
    <row r="736" s="233" customFormat="1" spans="1:37">
      <c r="A736" s="284"/>
      <c r="B736" s="285"/>
      <c r="C736" s="279"/>
      <c r="D736" s="279"/>
      <c r="E736" s="268"/>
      <c r="F736" s="268"/>
      <c r="G736" s="268"/>
      <c r="H736" s="286"/>
      <c r="I736" s="286"/>
      <c r="J736" s="279"/>
      <c r="K736" s="287"/>
      <c r="AJ736" s="242"/>
      <c r="AK736" s="242"/>
    </row>
    <row r="737" s="233" customFormat="1" spans="1:37">
      <c r="A737" s="284"/>
      <c r="B737" s="285"/>
      <c r="C737" s="279"/>
      <c r="D737" s="279"/>
      <c r="E737" s="268"/>
      <c r="F737" s="268"/>
      <c r="G737" s="268"/>
      <c r="H737" s="286"/>
      <c r="I737" s="286"/>
      <c r="J737" s="279"/>
      <c r="K737" s="287"/>
      <c r="AJ737" s="242"/>
      <c r="AK737" s="242"/>
    </row>
    <row r="738" s="233" customFormat="1" spans="1:37">
      <c r="A738" s="284"/>
      <c r="B738" s="285"/>
      <c r="C738" s="279"/>
      <c r="D738" s="279"/>
      <c r="E738" s="268"/>
      <c r="F738" s="268"/>
      <c r="G738" s="268"/>
      <c r="H738" s="286"/>
      <c r="I738" s="286"/>
      <c r="J738" s="279"/>
      <c r="K738" s="287"/>
      <c r="AJ738" s="242"/>
      <c r="AK738" s="242"/>
    </row>
    <row r="739" s="233" customFormat="1" spans="1:37">
      <c r="A739" s="284"/>
      <c r="B739" s="285"/>
      <c r="C739" s="279"/>
      <c r="D739" s="279"/>
      <c r="E739" s="268"/>
      <c r="F739" s="268"/>
      <c r="G739" s="268"/>
      <c r="H739" s="286"/>
      <c r="I739" s="286"/>
      <c r="J739" s="279"/>
      <c r="K739" s="287"/>
      <c r="AJ739" s="242"/>
      <c r="AK739" s="242"/>
    </row>
    <row r="740" s="233" customFormat="1" spans="1:37">
      <c r="A740" s="284"/>
      <c r="B740" s="285"/>
      <c r="C740" s="279"/>
      <c r="D740" s="279"/>
      <c r="E740" s="268"/>
      <c r="F740" s="268"/>
      <c r="G740" s="268"/>
      <c r="H740" s="286"/>
      <c r="I740" s="286"/>
      <c r="J740" s="279"/>
      <c r="K740" s="287"/>
      <c r="AJ740" s="242"/>
      <c r="AK740" s="242"/>
    </row>
    <row r="741" s="233" customFormat="1" spans="1:37">
      <c r="A741" s="284"/>
      <c r="B741" s="285"/>
      <c r="C741" s="279"/>
      <c r="D741" s="279"/>
      <c r="E741" s="268"/>
      <c r="F741" s="268"/>
      <c r="G741" s="268"/>
      <c r="H741" s="286"/>
      <c r="I741" s="286"/>
      <c r="J741" s="279"/>
      <c r="K741" s="287"/>
      <c r="AJ741" s="242"/>
      <c r="AK741" s="242"/>
    </row>
    <row r="742" s="233" customFormat="1" spans="1:37">
      <c r="A742" s="284"/>
      <c r="B742" s="285"/>
      <c r="C742" s="279"/>
      <c r="D742" s="279"/>
      <c r="E742" s="268"/>
      <c r="F742" s="268"/>
      <c r="G742" s="268"/>
      <c r="H742" s="286"/>
      <c r="I742" s="286"/>
      <c r="J742" s="279"/>
      <c r="K742" s="287"/>
      <c r="AJ742" s="242"/>
      <c r="AK742" s="242"/>
    </row>
    <row r="743" s="233" customFormat="1" spans="1:37">
      <c r="A743" s="284"/>
      <c r="B743" s="285"/>
      <c r="C743" s="279"/>
      <c r="D743" s="279"/>
      <c r="E743" s="268"/>
      <c r="F743" s="268"/>
      <c r="G743" s="268"/>
      <c r="H743" s="286"/>
      <c r="I743" s="286"/>
      <c r="J743" s="279"/>
      <c r="K743" s="287"/>
      <c r="AJ743" s="242"/>
      <c r="AK743" s="242"/>
    </row>
    <row r="744" s="233" customFormat="1" spans="1:37">
      <c r="A744" s="284"/>
      <c r="B744" s="285"/>
      <c r="C744" s="279"/>
      <c r="D744" s="279"/>
      <c r="E744" s="268"/>
      <c r="F744" s="268"/>
      <c r="G744" s="268"/>
      <c r="H744" s="286"/>
      <c r="I744" s="286"/>
      <c r="J744" s="279"/>
      <c r="K744" s="287"/>
      <c r="AJ744" s="242"/>
      <c r="AK744" s="242"/>
    </row>
    <row r="745" s="233" customFormat="1" spans="1:37">
      <c r="A745" s="284"/>
      <c r="B745" s="285"/>
      <c r="C745" s="279"/>
      <c r="D745" s="279"/>
      <c r="E745" s="268"/>
      <c r="F745" s="268"/>
      <c r="G745" s="268"/>
      <c r="H745" s="286"/>
      <c r="I745" s="286"/>
      <c r="J745" s="279"/>
      <c r="K745" s="287"/>
      <c r="AJ745" s="242"/>
      <c r="AK745" s="242"/>
    </row>
    <row r="746" s="233" customFormat="1" spans="1:37">
      <c r="A746" s="284"/>
      <c r="B746" s="285"/>
      <c r="C746" s="279"/>
      <c r="D746" s="279"/>
      <c r="E746" s="268"/>
      <c r="F746" s="268"/>
      <c r="G746" s="268"/>
      <c r="H746" s="286"/>
      <c r="I746" s="286"/>
      <c r="J746" s="279"/>
      <c r="K746" s="287"/>
      <c r="AJ746" s="242"/>
      <c r="AK746" s="242"/>
    </row>
    <row r="747" s="233" customFormat="1" spans="1:37">
      <c r="A747" s="284"/>
      <c r="B747" s="285"/>
      <c r="C747" s="279"/>
      <c r="D747" s="279"/>
      <c r="E747" s="268"/>
      <c r="F747" s="268"/>
      <c r="G747" s="268"/>
      <c r="H747" s="286"/>
      <c r="I747" s="286"/>
      <c r="J747" s="279"/>
      <c r="K747" s="287"/>
      <c r="AJ747" s="242"/>
      <c r="AK747" s="242"/>
    </row>
    <row r="748" s="233" customFormat="1" spans="1:37">
      <c r="A748" s="284"/>
      <c r="B748" s="285"/>
      <c r="C748" s="279"/>
      <c r="D748" s="279"/>
      <c r="E748" s="268"/>
      <c r="F748" s="268"/>
      <c r="G748" s="268"/>
      <c r="H748" s="286"/>
      <c r="I748" s="286"/>
      <c r="J748" s="279"/>
      <c r="K748" s="287"/>
      <c r="AJ748" s="242"/>
      <c r="AK748" s="242"/>
    </row>
    <row r="749" s="233" customFormat="1" spans="1:37">
      <c r="A749" s="284"/>
      <c r="B749" s="285"/>
      <c r="C749" s="279"/>
      <c r="D749" s="279"/>
      <c r="E749" s="268"/>
      <c r="F749" s="268"/>
      <c r="G749" s="268"/>
      <c r="H749" s="286"/>
      <c r="I749" s="286"/>
      <c r="J749" s="279"/>
      <c r="K749" s="287"/>
      <c r="AJ749" s="242"/>
      <c r="AK749" s="242"/>
    </row>
    <row r="750" s="233" customFormat="1" spans="1:37">
      <c r="A750" s="284"/>
      <c r="B750" s="285"/>
      <c r="C750" s="279"/>
      <c r="D750" s="279"/>
      <c r="E750" s="268"/>
      <c r="F750" s="268"/>
      <c r="G750" s="268"/>
      <c r="H750" s="286"/>
      <c r="I750" s="286"/>
      <c r="J750" s="279"/>
      <c r="K750" s="287"/>
      <c r="AJ750" s="242"/>
      <c r="AK750" s="242"/>
    </row>
    <row r="751" s="233" customFormat="1" spans="1:37">
      <c r="A751" s="284"/>
      <c r="B751" s="285"/>
      <c r="C751" s="279"/>
      <c r="D751" s="279"/>
      <c r="E751" s="268"/>
      <c r="F751" s="268"/>
      <c r="G751" s="268"/>
      <c r="H751" s="286"/>
      <c r="I751" s="286"/>
      <c r="J751" s="279"/>
      <c r="K751" s="287"/>
      <c r="AJ751" s="242"/>
      <c r="AK751" s="242"/>
    </row>
    <row r="752" s="233" customFormat="1" spans="1:37">
      <c r="A752" s="284"/>
      <c r="B752" s="285"/>
      <c r="C752" s="279"/>
      <c r="D752" s="279"/>
      <c r="E752" s="268"/>
      <c r="F752" s="268"/>
      <c r="G752" s="268"/>
      <c r="H752" s="286"/>
      <c r="I752" s="286"/>
      <c r="J752" s="279"/>
      <c r="K752" s="287"/>
      <c r="AJ752" s="242"/>
      <c r="AK752" s="242"/>
    </row>
    <row r="753" s="233" customFormat="1" spans="1:37">
      <c r="A753" s="284"/>
      <c r="B753" s="285"/>
      <c r="C753" s="279"/>
      <c r="D753" s="279"/>
      <c r="E753" s="268"/>
      <c r="F753" s="268"/>
      <c r="G753" s="268"/>
      <c r="H753" s="286"/>
      <c r="I753" s="286"/>
      <c r="J753" s="279"/>
      <c r="K753" s="287"/>
      <c r="AJ753" s="242"/>
      <c r="AK753" s="242"/>
    </row>
    <row r="754" s="233" customFormat="1" spans="1:37">
      <c r="A754" s="284"/>
      <c r="B754" s="285"/>
      <c r="C754" s="279"/>
      <c r="D754" s="279"/>
      <c r="E754" s="268"/>
      <c r="F754" s="268"/>
      <c r="G754" s="268"/>
      <c r="H754" s="286"/>
      <c r="I754" s="286"/>
      <c r="J754" s="279"/>
      <c r="K754" s="287"/>
      <c r="AJ754" s="242"/>
      <c r="AK754" s="242"/>
    </row>
    <row r="755" s="233" customFormat="1" spans="1:37">
      <c r="A755" s="284"/>
      <c r="B755" s="285"/>
      <c r="C755" s="279"/>
      <c r="D755" s="279"/>
      <c r="E755" s="268"/>
      <c r="F755" s="268"/>
      <c r="G755" s="268"/>
      <c r="H755" s="286"/>
      <c r="I755" s="286"/>
      <c r="J755" s="279"/>
      <c r="K755" s="287"/>
      <c r="AJ755" s="242"/>
      <c r="AK755" s="242"/>
    </row>
    <row r="756" s="233" customFormat="1" spans="1:37">
      <c r="A756" s="284"/>
      <c r="B756" s="285"/>
      <c r="C756" s="279"/>
      <c r="D756" s="279"/>
      <c r="E756" s="268"/>
      <c r="F756" s="268"/>
      <c r="G756" s="268"/>
      <c r="H756" s="286"/>
      <c r="I756" s="286"/>
      <c r="J756" s="279"/>
      <c r="K756" s="287"/>
      <c r="AJ756" s="242"/>
      <c r="AK756" s="242"/>
    </row>
    <row r="757" s="233" customFormat="1" spans="1:37">
      <c r="A757" s="284"/>
      <c r="B757" s="285"/>
      <c r="C757" s="279"/>
      <c r="D757" s="279"/>
      <c r="E757" s="268"/>
      <c r="F757" s="268"/>
      <c r="G757" s="268"/>
      <c r="H757" s="286"/>
      <c r="I757" s="286"/>
      <c r="J757" s="279"/>
      <c r="K757" s="287"/>
      <c r="AJ757" s="242"/>
      <c r="AK757" s="242"/>
    </row>
    <row r="758" s="233" customFormat="1" spans="1:37">
      <c r="A758" s="284"/>
      <c r="B758" s="285"/>
      <c r="C758" s="279"/>
      <c r="D758" s="279"/>
      <c r="E758" s="268"/>
      <c r="F758" s="268"/>
      <c r="G758" s="268"/>
      <c r="H758" s="286"/>
      <c r="I758" s="286"/>
      <c r="J758" s="279"/>
      <c r="K758" s="287"/>
      <c r="AJ758" s="242"/>
      <c r="AK758" s="242"/>
    </row>
    <row r="759" s="233" customFormat="1" spans="1:37">
      <c r="A759" s="284"/>
      <c r="B759" s="285"/>
      <c r="C759" s="279"/>
      <c r="D759" s="279"/>
      <c r="E759" s="268"/>
      <c r="F759" s="268"/>
      <c r="G759" s="268"/>
      <c r="H759" s="286"/>
      <c r="I759" s="286"/>
      <c r="J759" s="279"/>
      <c r="K759" s="287"/>
      <c r="AJ759" s="242"/>
      <c r="AK759" s="242"/>
    </row>
    <row r="760" s="233" customFormat="1" spans="1:37">
      <c r="A760" s="284"/>
      <c r="B760" s="285"/>
      <c r="C760" s="279"/>
      <c r="D760" s="279"/>
      <c r="E760" s="268"/>
      <c r="F760" s="268"/>
      <c r="G760" s="268"/>
      <c r="H760" s="286"/>
      <c r="I760" s="286"/>
      <c r="J760" s="279"/>
      <c r="K760" s="287"/>
      <c r="AJ760" s="242"/>
      <c r="AK760" s="242"/>
    </row>
    <row r="761" s="233" customFormat="1" spans="1:37">
      <c r="A761" s="284"/>
      <c r="B761" s="285"/>
      <c r="C761" s="279"/>
      <c r="D761" s="279"/>
      <c r="E761" s="268"/>
      <c r="F761" s="268"/>
      <c r="G761" s="268"/>
      <c r="H761" s="286"/>
      <c r="I761" s="286"/>
      <c r="J761" s="279"/>
      <c r="K761" s="287"/>
      <c r="AJ761" s="242"/>
      <c r="AK761" s="242"/>
    </row>
    <row r="762" s="233" customFormat="1" spans="1:37">
      <c r="A762" s="284"/>
      <c r="B762" s="285"/>
      <c r="C762" s="279"/>
      <c r="D762" s="279"/>
      <c r="E762" s="268"/>
      <c r="F762" s="268"/>
      <c r="G762" s="268"/>
      <c r="H762" s="286"/>
      <c r="I762" s="286"/>
      <c r="J762" s="279"/>
      <c r="K762" s="287"/>
      <c r="AJ762" s="242"/>
      <c r="AK762" s="242"/>
    </row>
    <row r="763" s="233" customFormat="1" spans="1:37">
      <c r="A763" s="284"/>
      <c r="B763" s="285"/>
      <c r="C763" s="279"/>
      <c r="D763" s="279"/>
      <c r="E763" s="268"/>
      <c r="F763" s="268"/>
      <c r="G763" s="268"/>
      <c r="H763" s="286"/>
      <c r="I763" s="286"/>
      <c r="J763" s="279"/>
      <c r="K763" s="287"/>
      <c r="AJ763" s="242"/>
      <c r="AK763" s="242"/>
    </row>
    <row r="764" s="233" customFormat="1" spans="1:37">
      <c r="A764" s="284"/>
      <c r="B764" s="285"/>
      <c r="C764" s="279"/>
      <c r="D764" s="279"/>
      <c r="E764" s="268"/>
      <c r="F764" s="268"/>
      <c r="G764" s="268"/>
      <c r="H764" s="286"/>
      <c r="I764" s="286"/>
      <c r="J764" s="279"/>
      <c r="K764" s="287"/>
      <c r="AJ764" s="242"/>
      <c r="AK764" s="242"/>
    </row>
    <row r="765" s="233" customFormat="1" spans="1:37">
      <c r="A765" s="284"/>
      <c r="B765" s="285"/>
      <c r="C765" s="279"/>
      <c r="D765" s="279"/>
      <c r="E765" s="268"/>
      <c r="F765" s="268"/>
      <c r="G765" s="268"/>
      <c r="H765" s="286"/>
      <c r="I765" s="286"/>
      <c r="J765" s="279"/>
      <c r="K765" s="287"/>
      <c r="AJ765" s="242"/>
      <c r="AK765" s="242"/>
    </row>
    <row r="766" s="233" customFormat="1" spans="1:37">
      <c r="A766" s="284"/>
      <c r="B766" s="285"/>
      <c r="C766" s="279"/>
      <c r="D766" s="279"/>
      <c r="E766" s="268"/>
      <c r="F766" s="268"/>
      <c r="G766" s="268"/>
      <c r="H766" s="286"/>
      <c r="I766" s="286"/>
      <c r="J766" s="279"/>
      <c r="K766" s="287"/>
      <c r="AJ766" s="242"/>
      <c r="AK766" s="242"/>
    </row>
    <row r="767" s="233" customFormat="1" spans="1:37">
      <c r="A767" s="284"/>
      <c r="B767" s="285"/>
      <c r="C767" s="279"/>
      <c r="D767" s="279"/>
      <c r="E767" s="268"/>
      <c r="F767" s="268"/>
      <c r="G767" s="268"/>
      <c r="H767" s="286"/>
      <c r="I767" s="286"/>
      <c r="J767" s="279"/>
      <c r="K767" s="287"/>
      <c r="AJ767" s="242"/>
      <c r="AK767" s="242"/>
    </row>
    <row r="768" s="233" customFormat="1" spans="1:37">
      <c r="A768" s="284"/>
      <c r="B768" s="285"/>
      <c r="C768" s="279"/>
      <c r="D768" s="279"/>
      <c r="E768" s="268"/>
      <c r="F768" s="268"/>
      <c r="G768" s="268"/>
      <c r="H768" s="286"/>
      <c r="I768" s="286"/>
      <c r="J768" s="279"/>
      <c r="K768" s="287"/>
      <c r="AJ768" s="242"/>
      <c r="AK768" s="242"/>
    </row>
    <row r="769" s="233" customFormat="1" spans="1:37">
      <c r="A769" s="284"/>
      <c r="B769" s="285"/>
      <c r="C769" s="279"/>
      <c r="D769" s="279"/>
      <c r="E769" s="268"/>
      <c r="F769" s="268"/>
      <c r="G769" s="268"/>
      <c r="H769" s="286"/>
      <c r="I769" s="286"/>
      <c r="J769" s="279"/>
      <c r="K769" s="287"/>
      <c r="AJ769" s="242"/>
      <c r="AK769" s="242"/>
    </row>
    <row r="770" s="233" customFormat="1" spans="1:37">
      <c r="A770" s="284"/>
      <c r="B770" s="285"/>
      <c r="C770" s="279"/>
      <c r="D770" s="279"/>
      <c r="E770" s="268"/>
      <c r="F770" s="268"/>
      <c r="G770" s="268"/>
      <c r="H770" s="286"/>
      <c r="I770" s="286"/>
      <c r="J770" s="279"/>
      <c r="K770" s="287"/>
      <c r="AJ770" s="242"/>
      <c r="AK770" s="242"/>
    </row>
    <row r="771" s="233" customFormat="1" spans="1:37">
      <c r="A771" s="284"/>
      <c r="B771" s="285"/>
      <c r="C771" s="279"/>
      <c r="D771" s="279"/>
      <c r="E771" s="268"/>
      <c r="F771" s="268"/>
      <c r="G771" s="268"/>
      <c r="H771" s="286"/>
      <c r="I771" s="286"/>
      <c r="J771" s="279"/>
      <c r="K771" s="287"/>
      <c r="AJ771" s="242"/>
      <c r="AK771" s="242"/>
    </row>
    <row r="772" s="233" customFormat="1" spans="1:37">
      <c r="A772" s="284"/>
      <c r="B772" s="285"/>
      <c r="C772" s="279"/>
      <c r="D772" s="279"/>
      <c r="E772" s="268"/>
      <c r="F772" s="268"/>
      <c r="G772" s="268"/>
      <c r="H772" s="286"/>
      <c r="I772" s="286"/>
      <c r="J772" s="279"/>
      <c r="K772" s="287"/>
      <c r="AJ772" s="242"/>
      <c r="AK772" s="242"/>
    </row>
    <row r="773" s="233" customFormat="1" spans="1:37">
      <c r="A773" s="284"/>
      <c r="B773" s="285"/>
      <c r="C773" s="279"/>
      <c r="D773" s="279"/>
      <c r="E773" s="268"/>
      <c r="F773" s="268"/>
      <c r="G773" s="268"/>
      <c r="H773" s="286"/>
      <c r="I773" s="286"/>
      <c r="J773" s="279"/>
      <c r="K773" s="287"/>
      <c r="AJ773" s="242"/>
      <c r="AK773" s="242"/>
    </row>
    <row r="774" s="233" customFormat="1" spans="1:37">
      <c r="A774" s="284"/>
      <c r="B774" s="285"/>
      <c r="C774" s="279"/>
      <c r="D774" s="279"/>
      <c r="E774" s="268"/>
      <c r="F774" s="268"/>
      <c r="G774" s="268"/>
      <c r="H774" s="286"/>
      <c r="I774" s="286"/>
      <c r="J774" s="279"/>
      <c r="K774" s="287"/>
      <c r="AJ774" s="242"/>
      <c r="AK774" s="242"/>
    </row>
    <row r="775" s="233" customFormat="1" spans="1:37">
      <c r="A775" s="284"/>
      <c r="B775" s="285"/>
      <c r="C775" s="279"/>
      <c r="D775" s="279"/>
      <c r="E775" s="268"/>
      <c r="F775" s="268"/>
      <c r="G775" s="268"/>
      <c r="H775" s="286"/>
      <c r="I775" s="286"/>
      <c r="J775" s="279"/>
      <c r="K775" s="287"/>
      <c r="AJ775" s="242"/>
      <c r="AK775" s="242"/>
    </row>
    <row r="776" s="233" customFormat="1" spans="1:37">
      <c r="A776" s="284"/>
      <c r="B776" s="285"/>
      <c r="C776" s="279"/>
      <c r="D776" s="279"/>
      <c r="E776" s="268"/>
      <c r="F776" s="268"/>
      <c r="G776" s="268"/>
      <c r="H776" s="286"/>
      <c r="I776" s="286"/>
      <c r="J776" s="279"/>
      <c r="K776" s="287"/>
      <c r="AJ776" s="242"/>
      <c r="AK776" s="242"/>
    </row>
    <row r="777" s="233" customFormat="1" spans="1:37">
      <c r="A777" s="284"/>
      <c r="B777" s="285"/>
      <c r="C777" s="279"/>
      <c r="D777" s="279"/>
      <c r="E777" s="268"/>
      <c r="F777" s="268"/>
      <c r="G777" s="268"/>
      <c r="H777" s="286"/>
      <c r="I777" s="286"/>
      <c r="J777" s="279"/>
      <c r="K777" s="287"/>
      <c r="AJ777" s="242"/>
      <c r="AK777" s="242"/>
    </row>
    <row r="778" s="233" customFormat="1" spans="1:37">
      <c r="A778" s="284"/>
      <c r="B778" s="285"/>
      <c r="C778" s="279"/>
      <c r="D778" s="279"/>
      <c r="E778" s="268"/>
      <c r="F778" s="268"/>
      <c r="G778" s="268"/>
      <c r="H778" s="286"/>
      <c r="I778" s="286"/>
      <c r="J778" s="279"/>
      <c r="K778" s="287"/>
      <c r="AJ778" s="242"/>
      <c r="AK778" s="242"/>
    </row>
    <row r="779" s="233" customFormat="1" spans="1:37">
      <c r="A779" s="284"/>
      <c r="B779" s="285"/>
      <c r="C779" s="279"/>
      <c r="D779" s="279"/>
      <c r="E779" s="268"/>
      <c r="F779" s="268"/>
      <c r="G779" s="268"/>
      <c r="H779" s="286"/>
      <c r="I779" s="286"/>
      <c r="J779" s="279"/>
      <c r="K779" s="287"/>
      <c r="AJ779" s="242"/>
      <c r="AK779" s="242"/>
    </row>
    <row r="780" s="233" customFormat="1" spans="1:37">
      <c r="A780" s="284"/>
      <c r="B780" s="285"/>
      <c r="C780" s="279"/>
      <c r="D780" s="279"/>
      <c r="E780" s="268"/>
      <c r="F780" s="268"/>
      <c r="G780" s="268"/>
      <c r="H780" s="286"/>
      <c r="I780" s="286"/>
      <c r="J780" s="279"/>
      <c r="K780" s="287"/>
      <c r="AJ780" s="242"/>
      <c r="AK780" s="242"/>
    </row>
    <row r="781" s="233" customFormat="1" spans="1:37">
      <c r="A781" s="284"/>
      <c r="B781" s="285"/>
      <c r="C781" s="279"/>
      <c r="D781" s="279"/>
      <c r="E781" s="268"/>
      <c r="F781" s="268"/>
      <c r="G781" s="268"/>
      <c r="H781" s="286"/>
      <c r="I781" s="286"/>
      <c r="J781" s="279"/>
      <c r="K781" s="287"/>
      <c r="AJ781" s="242"/>
      <c r="AK781" s="242"/>
    </row>
    <row r="782" s="233" customFormat="1" spans="1:37">
      <c r="A782" s="284"/>
      <c r="B782" s="285"/>
      <c r="C782" s="279"/>
      <c r="D782" s="279"/>
      <c r="E782" s="268"/>
      <c r="F782" s="268"/>
      <c r="G782" s="268"/>
      <c r="H782" s="286"/>
      <c r="I782" s="286"/>
      <c r="J782" s="279"/>
      <c r="K782" s="287"/>
      <c r="AJ782" s="242"/>
      <c r="AK782" s="242"/>
    </row>
    <row r="783" s="233" customFormat="1" spans="1:37">
      <c r="A783" s="284"/>
      <c r="B783" s="285"/>
      <c r="C783" s="279"/>
      <c r="D783" s="279"/>
      <c r="E783" s="268"/>
      <c r="F783" s="268"/>
      <c r="G783" s="268"/>
      <c r="H783" s="286"/>
      <c r="I783" s="286"/>
      <c r="J783" s="279"/>
      <c r="K783" s="287"/>
      <c r="AJ783" s="242"/>
      <c r="AK783" s="242"/>
    </row>
    <row r="784" s="233" customFormat="1" spans="1:37">
      <c r="A784" s="284"/>
      <c r="B784" s="285"/>
      <c r="C784" s="279"/>
      <c r="D784" s="279"/>
      <c r="E784" s="268"/>
      <c r="F784" s="268"/>
      <c r="G784" s="268"/>
      <c r="H784" s="286"/>
      <c r="I784" s="286"/>
      <c r="J784" s="279"/>
      <c r="K784" s="287"/>
      <c r="AJ784" s="242"/>
      <c r="AK784" s="242"/>
    </row>
    <row r="785" s="233" customFormat="1" spans="1:37">
      <c r="A785" s="284"/>
      <c r="B785" s="285"/>
      <c r="C785" s="279"/>
      <c r="D785" s="279"/>
      <c r="E785" s="268"/>
      <c r="F785" s="268"/>
      <c r="G785" s="268"/>
      <c r="H785" s="286"/>
      <c r="I785" s="286"/>
      <c r="J785" s="279"/>
      <c r="K785" s="287"/>
      <c r="AJ785" s="242"/>
      <c r="AK785" s="242"/>
    </row>
    <row r="786" s="233" customFormat="1" spans="1:37">
      <c r="A786" s="284"/>
      <c r="B786" s="285"/>
      <c r="C786" s="279"/>
      <c r="D786" s="279"/>
      <c r="E786" s="268"/>
      <c r="F786" s="268"/>
      <c r="G786" s="268"/>
      <c r="H786" s="286"/>
      <c r="I786" s="286"/>
      <c r="J786" s="279"/>
      <c r="K786" s="287"/>
      <c r="AJ786" s="242"/>
      <c r="AK786" s="242"/>
    </row>
    <row r="787" s="233" customFormat="1" spans="1:37">
      <c r="A787" s="284"/>
      <c r="B787" s="285"/>
      <c r="C787" s="279"/>
      <c r="D787" s="279"/>
      <c r="E787" s="268"/>
      <c r="F787" s="268"/>
      <c r="G787" s="268"/>
      <c r="H787" s="286"/>
      <c r="I787" s="286"/>
      <c r="J787" s="279"/>
      <c r="K787" s="287"/>
      <c r="AJ787" s="242"/>
      <c r="AK787" s="242"/>
    </row>
    <row r="788" s="233" customFormat="1" spans="1:37">
      <c r="A788" s="284"/>
      <c r="B788" s="285"/>
      <c r="C788" s="279"/>
      <c r="D788" s="279"/>
      <c r="E788" s="268"/>
      <c r="F788" s="268"/>
      <c r="G788" s="268"/>
      <c r="H788" s="286"/>
      <c r="I788" s="286"/>
      <c r="J788" s="279"/>
      <c r="K788" s="287"/>
      <c r="AJ788" s="242"/>
      <c r="AK788" s="242"/>
    </row>
    <row r="789" s="233" customFormat="1" spans="1:37">
      <c r="A789" s="284"/>
      <c r="B789" s="285"/>
      <c r="C789" s="279"/>
      <c r="D789" s="279"/>
      <c r="E789" s="268"/>
      <c r="F789" s="268"/>
      <c r="G789" s="268"/>
      <c r="H789" s="286"/>
      <c r="I789" s="286"/>
      <c r="J789" s="279"/>
      <c r="K789" s="287"/>
      <c r="AJ789" s="242"/>
      <c r="AK789" s="242"/>
    </row>
    <row r="790" s="233" customFormat="1" spans="1:37">
      <c r="A790" s="284"/>
      <c r="B790" s="285"/>
      <c r="C790" s="279"/>
      <c r="D790" s="279"/>
      <c r="E790" s="268"/>
      <c r="F790" s="268"/>
      <c r="G790" s="268"/>
      <c r="H790" s="286"/>
      <c r="I790" s="286"/>
      <c r="J790" s="279"/>
      <c r="K790" s="287"/>
      <c r="AJ790" s="242"/>
      <c r="AK790" s="242"/>
    </row>
    <row r="791" s="233" customFormat="1" spans="1:37">
      <c r="A791" s="284"/>
      <c r="B791" s="285"/>
      <c r="C791" s="279"/>
      <c r="D791" s="279"/>
      <c r="E791" s="268"/>
      <c r="F791" s="268"/>
      <c r="G791" s="268"/>
      <c r="H791" s="286"/>
      <c r="I791" s="286"/>
      <c r="J791" s="279"/>
      <c r="K791" s="287"/>
      <c r="AJ791" s="242"/>
      <c r="AK791" s="242"/>
    </row>
    <row r="792" s="233" customFormat="1" spans="1:37">
      <c r="A792" s="284"/>
      <c r="B792" s="285"/>
      <c r="C792" s="279"/>
      <c r="D792" s="279"/>
      <c r="E792" s="268"/>
      <c r="F792" s="268"/>
      <c r="G792" s="268"/>
      <c r="H792" s="286"/>
      <c r="I792" s="286"/>
      <c r="J792" s="279"/>
      <c r="K792" s="287"/>
      <c r="AJ792" s="242"/>
      <c r="AK792" s="242"/>
    </row>
    <row r="793" s="233" customFormat="1" spans="1:37">
      <c r="A793" s="284"/>
      <c r="B793" s="285"/>
      <c r="C793" s="279"/>
      <c r="D793" s="279"/>
      <c r="E793" s="268"/>
      <c r="F793" s="268"/>
      <c r="G793" s="268"/>
      <c r="H793" s="286"/>
      <c r="I793" s="286"/>
      <c r="J793" s="279"/>
      <c r="K793" s="287"/>
      <c r="AJ793" s="242"/>
      <c r="AK793" s="242"/>
    </row>
    <row r="794" s="233" customFormat="1" spans="1:37">
      <c r="A794" s="284"/>
      <c r="B794" s="285"/>
      <c r="C794" s="279"/>
      <c r="D794" s="279"/>
      <c r="E794" s="268"/>
      <c r="F794" s="268"/>
      <c r="G794" s="268"/>
      <c r="H794" s="286"/>
      <c r="I794" s="286"/>
      <c r="J794" s="279"/>
      <c r="K794" s="287"/>
      <c r="AJ794" s="242"/>
      <c r="AK794" s="242"/>
    </row>
    <row r="795" s="233" customFormat="1" spans="1:37">
      <c r="A795" s="284"/>
      <c r="B795" s="285"/>
      <c r="C795" s="279"/>
      <c r="D795" s="279"/>
      <c r="E795" s="268"/>
      <c r="F795" s="268"/>
      <c r="G795" s="268"/>
      <c r="H795" s="286"/>
      <c r="I795" s="286"/>
      <c r="J795" s="279"/>
      <c r="K795" s="287"/>
      <c r="AJ795" s="242"/>
      <c r="AK795" s="242"/>
    </row>
    <row r="796" s="233" customFormat="1" spans="1:37">
      <c r="A796" s="284"/>
      <c r="B796" s="285"/>
      <c r="C796" s="279"/>
      <c r="D796" s="279"/>
      <c r="E796" s="268"/>
      <c r="F796" s="268"/>
      <c r="G796" s="268"/>
      <c r="H796" s="286"/>
      <c r="I796" s="286"/>
      <c r="J796" s="279"/>
      <c r="K796" s="287"/>
      <c r="AJ796" s="242"/>
      <c r="AK796" s="242"/>
    </row>
    <row r="797" s="233" customFormat="1" spans="1:37">
      <c r="A797" s="284"/>
      <c r="B797" s="285"/>
      <c r="C797" s="279"/>
      <c r="D797" s="279"/>
      <c r="E797" s="268"/>
      <c r="F797" s="268"/>
      <c r="G797" s="268"/>
      <c r="H797" s="286"/>
      <c r="I797" s="286"/>
      <c r="J797" s="279"/>
      <c r="K797" s="287"/>
      <c r="AJ797" s="242"/>
      <c r="AK797" s="242"/>
    </row>
    <row r="798" s="233" customFormat="1" spans="1:37">
      <c r="A798" s="284"/>
      <c r="B798" s="285"/>
      <c r="C798" s="279"/>
      <c r="D798" s="279"/>
      <c r="E798" s="268"/>
      <c r="F798" s="268"/>
      <c r="G798" s="268"/>
      <c r="H798" s="286"/>
      <c r="I798" s="286"/>
      <c r="J798" s="279"/>
      <c r="K798" s="287"/>
      <c r="AJ798" s="242"/>
      <c r="AK798" s="242"/>
    </row>
    <row r="799" s="233" customFormat="1" spans="1:37">
      <c r="A799" s="284"/>
      <c r="B799" s="285"/>
      <c r="C799" s="279"/>
      <c r="D799" s="279"/>
      <c r="E799" s="268"/>
      <c r="F799" s="268"/>
      <c r="G799" s="268"/>
      <c r="H799" s="286"/>
      <c r="I799" s="286"/>
      <c r="J799" s="279"/>
      <c r="K799" s="287"/>
      <c r="AJ799" s="242"/>
      <c r="AK799" s="242"/>
    </row>
    <row r="800" s="233" customFormat="1" spans="1:37">
      <c r="A800" s="284"/>
      <c r="B800" s="285"/>
      <c r="C800" s="279"/>
      <c r="D800" s="279"/>
      <c r="E800" s="268"/>
      <c r="F800" s="268"/>
      <c r="G800" s="268"/>
      <c r="H800" s="286"/>
      <c r="I800" s="286"/>
      <c r="J800" s="279"/>
      <c r="K800" s="287"/>
      <c r="AJ800" s="242"/>
      <c r="AK800" s="242"/>
    </row>
    <row r="801" s="233" customFormat="1" spans="1:37">
      <c r="A801" s="284"/>
      <c r="B801" s="285"/>
      <c r="C801" s="279"/>
      <c r="D801" s="279"/>
      <c r="E801" s="268"/>
      <c r="F801" s="268"/>
      <c r="G801" s="268"/>
      <c r="H801" s="286"/>
      <c r="I801" s="286"/>
      <c r="J801" s="279"/>
      <c r="K801" s="287"/>
      <c r="AJ801" s="242"/>
      <c r="AK801" s="242"/>
    </row>
    <row r="802" s="233" customFormat="1" spans="1:37">
      <c r="A802" s="284"/>
      <c r="B802" s="285"/>
      <c r="C802" s="279"/>
      <c r="D802" s="279"/>
      <c r="E802" s="268"/>
      <c r="F802" s="268"/>
      <c r="G802" s="268"/>
      <c r="H802" s="286"/>
      <c r="I802" s="286"/>
      <c r="J802" s="279"/>
      <c r="K802" s="287"/>
      <c r="AJ802" s="242"/>
      <c r="AK802" s="242"/>
    </row>
    <row r="803" s="233" customFormat="1" spans="1:37">
      <c r="A803" s="284"/>
      <c r="B803" s="285"/>
      <c r="C803" s="279"/>
      <c r="D803" s="279"/>
      <c r="E803" s="268"/>
      <c r="F803" s="268"/>
      <c r="G803" s="268"/>
      <c r="H803" s="286"/>
      <c r="I803" s="286"/>
      <c r="J803" s="279"/>
      <c r="K803" s="287"/>
      <c r="AJ803" s="242"/>
      <c r="AK803" s="242"/>
    </row>
    <row r="804" s="233" customFormat="1" spans="1:37">
      <c r="A804" s="284"/>
      <c r="B804" s="285"/>
      <c r="C804" s="279"/>
      <c r="D804" s="279"/>
      <c r="E804" s="268"/>
      <c r="F804" s="268"/>
      <c r="G804" s="268"/>
      <c r="H804" s="286"/>
      <c r="I804" s="286"/>
      <c r="J804" s="279"/>
      <c r="K804" s="287"/>
      <c r="AJ804" s="242"/>
      <c r="AK804" s="242"/>
    </row>
    <row r="805" s="233" customFormat="1" spans="1:37">
      <c r="A805" s="284"/>
      <c r="B805" s="285"/>
      <c r="C805" s="279"/>
      <c r="D805" s="279"/>
      <c r="E805" s="268"/>
      <c r="F805" s="268"/>
      <c r="G805" s="268"/>
      <c r="H805" s="286"/>
      <c r="I805" s="286"/>
      <c r="J805" s="279"/>
      <c r="K805" s="287"/>
      <c r="AJ805" s="242"/>
      <c r="AK805" s="242"/>
    </row>
    <row r="806" s="233" customFormat="1" spans="1:37">
      <c r="A806" s="284"/>
      <c r="B806" s="285"/>
      <c r="C806" s="279"/>
      <c r="D806" s="279"/>
      <c r="E806" s="268"/>
      <c r="F806" s="268"/>
      <c r="G806" s="268"/>
      <c r="H806" s="286"/>
      <c r="I806" s="286"/>
      <c r="J806" s="279"/>
      <c r="K806" s="287"/>
      <c r="AJ806" s="242"/>
      <c r="AK806" s="242"/>
    </row>
    <row r="807" s="233" customFormat="1" spans="1:37">
      <c r="A807" s="284"/>
      <c r="B807" s="285"/>
      <c r="C807" s="279"/>
      <c r="D807" s="279"/>
      <c r="E807" s="268"/>
      <c r="F807" s="268"/>
      <c r="G807" s="268"/>
      <c r="H807" s="286"/>
      <c r="I807" s="286"/>
      <c r="J807" s="279"/>
      <c r="K807" s="287"/>
      <c r="AJ807" s="242"/>
      <c r="AK807" s="242"/>
    </row>
    <row r="808" s="233" customFormat="1" spans="1:37">
      <c r="A808" s="284"/>
      <c r="B808" s="285"/>
      <c r="C808" s="279"/>
      <c r="D808" s="279"/>
      <c r="E808" s="268"/>
      <c r="F808" s="268"/>
      <c r="G808" s="268"/>
      <c r="H808" s="286"/>
      <c r="I808" s="286"/>
      <c r="J808" s="279"/>
      <c r="K808" s="287"/>
      <c r="AJ808" s="242"/>
      <c r="AK808" s="242"/>
    </row>
    <row r="809" s="233" customFormat="1" spans="1:37">
      <c r="A809" s="284"/>
      <c r="B809" s="285"/>
      <c r="C809" s="279"/>
      <c r="D809" s="279"/>
      <c r="E809" s="268"/>
      <c r="F809" s="268"/>
      <c r="G809" s="268"/>
      <c r="H809" s="286"/>
      <c r="I809" s="286"/>
      <c r="J809" s="279"/>
      <c r="K809" s="287"/>
      <c r="AJ809" s="242"/>
      <c r="AK809" s="242"/>
    </row>
    <row r="810" s="233" customFormat="1" spans="1:37">
      <c r="A810" s="284"/>
      <c r="B810" s="285"/>
      <c r="C810" s="279"/>
      <c r="D810" s="279"/>
      <c r="E810" s="268"/>
      <c r="F810" s="268"/>
      <c r="G810" s="268"/>
      <c r="H810" s="286"/>
      <c r="I810" s="286"/>
      <c r="J810" s="279"/>
      <c r="K810" s="287"/>
      <c r="AJ810" s="242"/>
      <c r="AK810" s="242"/>
    </row>
    <row r="811" s="233" customFormat="1" spans="1:37">
      <c r="A811" s="284"/>
      <c r="B811" s="285"/>
      <c r="C811" s="279"/>
      <c r="D811" s="279"/>
      <c r="E811" s="268"/>
      <c r="F811" s="268"/>
      <c r="G811" s="268"/>
      <c r="H811" s="286"/>
      <c r="I811" s="286"/>
      <c r="J811" s="279"/>
      <c r="K811" s="287"/>
      <c r="AJ811" s="242"/>
      <c r="AK811" s="242"/>
    </row>
    <row r="812" s="233" customFormat="1" spans="1:37">
      <c r="A812" s="284"/>
      <c r="B812" s="285"/>
      <c r="C812" s="279"/>
      <c r="D812" s="279"/>
      <c r="E812" s="268"/>
      <c r="F812" s="268"/>
      <c r="G812" s="268"/>
      <c r="H812" s="286"/>
      <c r="I812" s="286"/>
      <c r="J812" s="279"/>
      <c r="K812" s="287"/>
      <c r="AJ812" s="242"/>
      <c r="AK812" s="242"/>
    </row>
    <row r="813" s="233" customFormat="1" spans="1:37">
      <c r="A813" s="284"/>
      <c r="B813" s="285"/>
      <c r="C813" s="279"/>
      <c r="D813" s="279"/>
      <c r="E813" s="268"/>
      <c r="F813" s="268"/>
      <c r="G813" s="268"/>
      <c r="H813" s="286"/>
      <c r="I813" s="286"/>
      <c r="J813" s="279"/>
      <c r="K813" s="287"/>
      <c r="AJ813" s="242"/>
      <c r="AK813" s="242"/>
    </row>
    <row r="814" s="233" customFormat="1" spans="1:37">
      <c r="A814" s="284"/>
      <c r="B814" s="285"/>
      <c r="C814" s="279"/>
      <c r="D814" s="279"/>
      <c r="E814" s="268"/>
      <c r="F814" s="268"/>
      <c r="G814" s="268"/>
      <c r="H814" s="286"/>
      <c r="I814" s="286"/>
      <c r="J814" s="279"/>
      <c r="K814" s="287"/>
      <c r="AJ814" s="242"/>
      <c r="AK814" s="242"/>
    </row>
    <row r="815" s="233" customFormat="1" spans="1:37">
      <c r="A815" s="284"/>
      <c r="B815" s="285"/>
      <c r="C815" s="279"/>
      <c r="D815" s="279"/>
      <c r="E815" s="268"/>
      <c r="F815" s="268"/>
      <c r="G815" s="268"/>
      <c r="H815" s="286"/>
      <c r="I815" s="286"/>
      <c r="J815" s="279"/>
      <c r="K815" s="287"/>
      <c r="AJ815" s="242"/>
      <c r="AK815" s="242"/>
    </row>
    <row r="816" s="233" customFormat="1" spans="1:37">
      <c r="A816" s="284"/>
      <c r="B816" s="285"/>
      <c r="C816" s="279"/>
      <c r="D816" s="279"/>
      <c r="E816" s="268"/>
      <c r="F816" s="268"/>
      <c r="G816" s="268"/>
      <c r="H816" s="286"/>
      <c r="I816" s="286"/>
      <c r="J816" s="279"/>
      <c r="K816" s="287"/>
      <c r="AJ816" s="242"/>
      <c r="AK816" s="242"/>
    </row>
    <row r="817" s="233" customFormat="1" spans="1:37">
      <c r="A817" s="284"/>
      <c r="B817" s="285"/>
      <c r="C817" s="279"/>
      <c r="D817" s="279"/>
      <c r="E817" s="268"/>
      <c r="F817" s="268"/>
      <c r="G817" s="268"/>
      <c r="H817" s="286"/>
      <c r="I817" s="286"/>
      <c r="J817" s="279"/>
      <c r="K817" s="287"/>
      <c r="AJ817" s="242"/>
      <c r="AK817" s="242"/>
    </row>
    <row r="818" s="233" customFormat="1" spans="1:37">
      <c r="A818" s="284"/>
      <c r="B818" s="285"/>
      <c r="C818" s="279"/>
      <c r="D818" s="279"/>
      <c r="E818" s="268"/>
      <c r="F818" s="268"/>
      <c r="G818" s="268"/>
      <c r="H818" s="286"/>
      <c r="I818" s="286"/>
      <c r="J818" s="279"/>
      <c r="K818" s="287"/>
      <c r="AJ818" s="242"/>
      <c r="AK818" s="242"/>
    </row>
    <row r="819" s="233" customFormat="1" spans="1:37">
      <c r="A819" s="284"/>
      <c r="B819" s="285"/>
      <c r="C819" s="279"/>
      <c r="D819" s="279"/>
      <c r="E819" s="268"/>
      <c r="F819" s="268"/>
      <c r="G819" s="268"/>
      <c r="H819" s="286"/>
      <c r="I819" s="286"/>
      <c r="J819" s="279"/>
      <c r="K819" s="287"/>
      <c r="AJ819" s="242"/>
      <c r="AK819" s="242"/>
    </row>
    <row r="820" s="233" customFormat="1" spans="1:37">
      <c r="A820" s="284"/>
      <c r="B820" s="285"/>
      <c r="C820" s="279"/>
      <c r="D820" s="279"/>
      <c r="E820" s="268"/>
      <c r="F820" s="268"/>
      <c r="G820" s="268"/>
      <c r="H820" s="286"/>
      <c r="I820" s="286"/>
      <c r="J820" s="279"/>
      <c r="K820" s="287"/>
      <c r="AJ820" s="242"/>
      <c r="AK820" s="242"/>
    </row>
    <row r="821" s="233" customFormat="1" spans="1:37">
      <c r="A821" s="284"/>
      <c r="B821" s="285"/>
      <c r="C821" s="279"/>
      <c r="D821" s="279"/>
      <c r="E821" s="268"/>
      <c r="F821" s="268"/>
      <c r="G821" s="268"/>
      <c r="H821" s="286"/>
      <c r="I821" s="286"/>
      <c r="J821" s="279"/>
      <c r="K821" s="287"/>
      <c r="AJ821" s="242"/>
      <c r="AK821" s="242"/>
    </row>
    <row r="822" s="233" customFormat="1" spans="1:37">
      <c r="A822" s="284"/>
      <c r="B822" s="285"/>
      <c r="C822" s="279"/>
      <c r="D822" s="279"/>
      <c r="E822" s="268"/>
      <c r="F822" s="268"/>
      <c r="G822" s="268"/>
      <c r="H822" s="286"/>
      <c r="I822" s="286"/>
      <c r="J822" s="279"/>
      <c r="K822" s="287"/>
      <c r="AJ822" s="242"/>
      <c r="AK822" s="242"/>
    </row>
    <row r="823" s="233" customFormat="1" spans="1:37">
      <c r="A823" s="284"/>
      <c r="B823" s="285"/>
      <c r="C823" s="279"/>
      <c r="D823" s="279"/>
      <c r="E823" s="268"/>
      <c r="F823" s="268"/>
      <c r="G823" s="268"/>
      <c r="H823" s="286"/>
      <c r="I823" s="286"/>
      <c r="J823" s="279"/>
      <c r="K823" s="287"/>
      <c r="AJ823" s="242"/>
      <c r="AK823" s="242"/>
    </row>
    <row r="824" s="233" customFormat="1" spans="1:37">
      <c r="A824" s="284"/>
      <c r="B824" s="285"/>
      <c r="C824" s="279"/>
      <c r="D824" s="279"/>
      <c r="E824" s="268"/>
      <c r="F824" s="268"/>
      <c r="G824" s="268"/>
      <c r="H824" s="286"/>
      <c r="I824" s="286"/>
      <c r="J824" s="279"/>
      <c r="K824" s="287"/>
      <c r="AJ824" s="242"/>
      <c r="AK824" s="242"/>
    </row>
    <row r="825" s="233" customFormat="1" spans="1:37">
      <c r="A825" s="284"/>
      <c r="B825" s="285"/>
      <c r="C825" s="279"/>
      <c r="D825" s="279"/>
      <c r="E825" s="268"/>
      <c r="F825" s="268"/>
      <c r="G825" s="268"/>
      <c r="H825" s="286"/>
      <c r="I825" s="286"/>
      <c r="J825" s="279"/>
      <c r="K825" s="287"/>
      <c r="AJ825" s="242"/>
      <c r="AK825" s="242"/>
    </row>
    <row r="826" s="233" customFormat="1" spans="1:37">
      <c r="A826" s="284"/>
      <c r="B826" s="285"/>
      <c r="C826" s="279"/>
      <c r="D826" s="279"/>
      <c r="E826" s="268"/>
      <c r="F826" s="268"/>
      <c r="G826" s="268"/>
      <c r="H826" s="286"/>
      <c r="I826" s="286"/>
      <c r="J826" s="279"/>
      <c r="K826" s="287"/>
      <c r="AJ826" s="242"/>
      <c r="AK826" s="242"/>
    </row>
    <row r="827" s="233" customFormat="1" spans="1:37">
      <c r="A827" s="284"/>
      <c r="B827" s="285"/>
      <c r="C827" s="279"/>
      <c r="D827" s="279"/>
      <c r="E827" s="268"/>
      <c r="F827" s="268"/>
      <c r="G827" s="268"/>
      <c r="H827" s="286"/>
      <c r="I827" s="286"/>
      <c r="J827" s="279"/>
      <c r="K827" s="287"/>
      <c r="AJ827" s="242"/>
      <c r="AK827" s="242"/>
    </row>
    <row r="828" s="233" customFormat="1" spans="1:37">
      <c r="A828" s="284"/>
      <c r="B828" s="285"/>
      <c r="C828" s="279"/>
      <c r="D828" s="279"/>
      <c r="E828" s="268"/>
      <c r="F828" s="268"/>
      <c r="G828" s="268"/>
      <c r="H828" s="286"/>
      <c r="I828" s="286"/>
      <c r="J828" s="279"/>
      <c r="K828" s="287"/>
      <c r="AJ828" s="242"/>
      <c r="AK828" s="242"/>
    </row>
    <row r="829" s="233" customFormat="1" spans="1:37">
      <c r="A829" s="284"/>
      <c r="B829" s="285"/>
      <c r="C829" s="279"/>
      <c r="D829" s="279"/>
      <c r="E829" s="268"/>
      <c r="F829" s="268"/>
      <c r="G829" s="268"/>
      <c r="H829" s="286"/>
      <c r="I829" s="286"/>
      <c r="J829" s="279"/>
      <c r="K829" s="287"/>
      <c r="AJ829" s="242"/>
      <c r="AK829" s="242"/>
    </row>
    <row r="830" s="233" customFormat="1" spans="1:37">
      <c r="A830" s="284"/>
      <c r="B830" s="285"/>
      <c r="C830" s="279"/>
      <c r="D830" s="279"/>
      <c r="E830" s="268"/>
      <c r="F830" s="268"/>
      <c r="G830" s="268"/>
      <c r="H830" s="286"/>
      <c r="I830" s="286"/>
      <c r="J830" s="279"/>
      <c r="K830" s="287"/>
      <c r="AJ830" s="242"/>
      <c r="AK830" s="242"/>
    </row>
    <row r="831" s="233" customFormat="1" spans="1:37">
      <c r="A831" s="284"/>
      <c r="B831" s="285"/>
      <c r="C831" s="279"/>
      <c r="D831" s="279"/>
      <c r="E831" s="268"/>
      <c r="F831" s="268"/>
      <c r="G831" s="268"/>
      <c r="H831" s="286"/>
      <c r="I831" s="286"/>
      <c r="J831" s="279"/>
      <c r="K831" s="287"/>
      <c r="AJ831" s="242"/>
      <c r="AK831" s="242"/>
    </row>
    <row r="832" s="233" customFormat="1" spans="1:37">
      <c r="A832" s="284"/>
      <c r="B832" s="285"/>
      <c r="C832" s="279"/>
      <c r="D832" s="279"/>
      <c r="E832" s="268"/>
      <c r="F832" s="268"/>
      <c r="G832" s="268"/>
      <c r="H832" s="286"/>
      <c r="I832" s="286"/>
      <c r="J832" s="279"/>
      <c r="K832" s="287"/>
      <c r="AJ832" s="242"/>
      <c r="AK832" s="242"/>
    </row>
    <row r="833" s="233" customFormat="1" spans="1:37">
      <c r="A833" s="284"/>
      <c r="B833" s="285"/>
      <c r="C833" s="279"/>
      <c r="D833" s="279"/>
      <c r="E833" s="268"/>
      <c r="F833" s="268"/>
      <c r="G833" s="268"/>
      <c r="H833" s="286"/>
      <c r="I833" s="286"/>
      <c r="J833" s="279"/>
      <c r="K833" s="287"/>
      <c r="AJ833" s="242"/>
      <c r="AK833" s="242"/>
    </row>
    <row r="834" s="233" customFormat="1" spans="1:37">
      <c r="A834" s="284"/>
      <c r="B834" s="285"/>
      <c r="C834" s="279"/>
      <c r="D834" s="279"/>
      <c r="E834" s="268"/>
      <c r="F834" s="268"/>
      <c r="G834" s="268"/>
      <c r="H834" s="286"/>
      <c r="I834" s="286"/>
      <c r="J834" s="279"/>
      <c r="K834" s="287"/>
      <c r="AJ834" s="242"/>
      <c r="AK834" s="242"/>
    </row>
    <row r="835" s="233" customFormat="1" spans="1:37">
      <c r="A835" s="284"/>
      <c r="B835" s="285"/>
      <c r="C835" s="279"/>
      <c r="D835" s="279"/>
      <c r="E835" s="268"/>
      <c r="F835" s="268"/>
      <c r="G835" s="268"/>
      <c r="H835" s="286"/>
      <c r="I835" s="286"/>
      <c r="J835" s="279"/>
      <c r="K835" s="287"/>
      <c r="AJ835" s="242"/>
      <c r="AK835" s="242"/>
    </row>
    <row r="836" s="233" customFormat="1" spans="1:37">
      <c r="A836" s="284"/>
      <c r="B836" s="285"/>
      <c r="C836" s="279"/>
      <c r="D836" s="279"/>
      <c r="E836" s="268"/>
      <c r="F836" s="268"/>
      <c r="G836" s="268"/>
      <c r="H836" s="286"/>
      <c r="I836" s="286"/>
      <c r="J836" s="279"/>
      <c r="K836" s="287"/>
      <c r="AJ836" s="242"/>
      <c r="AK836" s="242"/>
    </row>
    <row r="837" s="233" customFormat="1" spans="1:37">
      <c r="A837" s="284"/>
      <c r="B837" s="285"/>
      <c r="C837" s="279"/>
      <c r="D837" s="279"/>
      <c r="E837" s="268"/>
      <c r="F837" s="268"/>
      <c r="G837" s="268"/>
      <c r="H837" s="286"/>
      <c r="I837" s="286"/>
      <c r="J837" s="279"/>
      <c r="K837" s="287"/>
      <c r="AJ837" s="242"/>
      <c r="AK837" s="242"/>
    </row>
    <row r="838" s="233" customFormat="1" spans="1:37">
      <c r="A838" s="284"/>
      <c r="B838" s="285"/>
      <c r="C838" s="279"/>
      <c r="D838" s="279"/>
      <c r="E838" s="268"/>
      <c r="F838" s="268"/>
      <c r="G838" s="268"/>
      <c r="H838" s="286"/>
      <c r="I838" s="286"/>
      <c r="J838" s="279"/>
      <c r="K838" s="287"/>
      <c r="AJ838" s="242"/>
      <c r="AK838" s="242"/>
    </row>
    <row r="839" s="233" customFormat="1" spans="1:37">
      <c r="A839" s="284"/>
      <c r="B839" s="285"/>
      <c r="C839" s="279"/>
      <c r="D839" s="279"/>
      <c r="E839" s="268"/>
      <c r="F839" s="268"/>
      <c r="G839" s="268"/>
      <c r="H839" s="286"/>
      <c r="I839" s="286"/>
      <c r="J839" s="279"/>
      <c r="K839" s="287"/>
      <c r="AJ839" s="242"/>
      <c r="AK839" s="242"/>
    </row>
    <row r="840" s="233" customFormat="1" spans="1:37">
      <c r="A840" s="284"/>
      <c r="B840" s="285"/>
      <c r="C840" s="279"/>
      <c r="D840" s="279"/>
      <c r="E840" s="268"/>
      <c r="F840" s="268"/>
      <c r="G840" s="268"/>
      <c r="H840" s="286"/>
      <c r="I840" s="286"/>
      <c r="J840" s="279"/>
      <c r="K840" s="287"/>
      <c r="AJ840" s="242"/>
      <c r="AK840" s="242"/>
    </row>
    <row r="841" s="233" customFormat="1" spans="1:37">
      <c r="A841" s="284"/>
      <c r="B841" s="285"/>
      <c r="C841" s="279"/>
      <c r="D841" s="279"/>
      <c r="E841" s="268"/>
      <c r="F841" s="268"/>
      <c r="G841" s="268"/>
      <c r="H841" s="286"/>
      <c r="I841" s="286"/>
      <c r="J841" s="279"/>
      <c r="K841" s="287"/>
      <c r="AJ841" s="242"/>
      <c r="AK841" s="242"/>
    </row>
    <row r="842" s="233" customFormat="1" spans="1:37">
      <c r="A842" s="284"/>
      <c r="B842" s="285"/>
      <c r="C842" s="279"/>
      <c r="D842" s="279"/>
      <c r="E842" s="268"/>
      <c r="F842" s="268"/>
      <c r="G842" s="268"/>
      <c r="H842" s="286"/>
      <c r="I842" s="286"/>
      <c r="J842" s="279"/>
      <c r="K842" s="287"/>
      <c r="AJ842" s="242"/>
      <c r="AK842" s="242"/>
    </row>
    <row r="843" s="233" customFormat="1" spans="1:37">
      <c r="A843" s="284"/>
      <c r="B843" s="285"/>
      <c r="C843" s="279"/>
      <c r="D843" s="279"/>
      <c r="E843" s="268"/>
      <c r="F843" s="268"/>
      <c r="G843" s="268"/>
      <c r="H843" s="286"/>
      <c r="I843" s="286"/>
      <c r="J843" s="279"/>
      <c r="K843" s="287"/>
      <c r="AJ843" s="242"/>
      <c r="AK843" s="242"/>
    </row>
    <row r="844" s="233" customFormat="1" spans="1:37">
      <c r="A844" s="284"/>
      <c r="B844" s="285"/>
      <c r="C844" s="279"/>
      <c r="D844" s="279"/>
      <c r="E844" s="268"/>
      <c r="F844" s="268"/>
      <c r="G844" s="268"/>
      <c r="H844" s="286"/>
      <c r="I844" s="286"/>
      <c r="J844" s="279"/>
      <c r="K844" s="287"/>
      <c r="AJ844" s="242"/>
      <c r="AK844" s="242"/>
    </row>
    <row r="845" s="233" customFormat="1" spans="1:37">
      <c r="A845" s="284"/>
      <c r="B845" s="285"/>
      <c r="C845" s="279"/>
      <c r="D845" s="279"/>
      <c r="E845" s="268"/>
      <c r="F845" s="268"/>
      <c r="G845" s="268"/>
      <c r="H845" s="286"/>
      <c r="I845" s="286"/>
      <c r="J845" s="279"/>
      <c r="K845" s="287"/>
      <c r="AJ845" s="242"/>
      <c r="AK845" s="242"/>
    </row>
    <row r="846" s="233" customFormat="1" spans="1:37">
      <c r="A846" s="284"/>
      <c r="B846" s="285"/>
      <c r="C846" s="279"/>
      <c r="D846" s="279"/>
      <c r="E846" s="268"/>
      <c r="F846" s="268"/>
      <c r="G846" s="268"/>
      <c r="H846" s="286"/>
      <c r="I846" s="286"/>
      <c r="J846" s="279"/>
      <c r="K846" s="287"/>
      <c r="AJ846" s="242"/>
      <c r="AK846" s="242"/>
    </row>
    <row r="847" s="233" customFormat="1" spans="1:37">
      <c r="A847" s="284"/>
      <c r="B847" s="285"/>
      <c r="C847" s="279"/>
      <c r="D847" s="279"/>
      <c r="E847" s="268"/>
      <c r="F847" s="268"/>
      <c r="G847" s="268"/>
      <c r="H847" s="286"/>
      <c r="I847" s="286"/>
      <c r="J847" s="279"/>
      <c r="K847" s="287"/>
      <c r="AJ847" s="242"/>
      <c r="AK847" s="242"/>
    </row>
    <row r="848" s="233" customFormat="1" spans="1:37">
      <c r="A848" s="284"/>
      <c r="B848" s="285"/>
      <c r="C848" s="279"/>
      <c r="D848" s="279"/>
      <c r="E848" s="268"/>
      <c r="F848" s="268"/>
      <c r="G848" s="268"/>
      <c r="H848" s="286"/>
      <c r="I848" s="286"/>
      <c r="J848" s="279"/>
      <c r="K848" s="287"/>
      <c r="AJ848" s="242"/>
      <c r="AK848" s="242"/>
    </row>
    <row r="849" s="233" customFormat="1" spans="1:37">
      <c r="A849" s="284"/>
      <c r="B849" s="285"/>
      <c r="C849" s="279"/>
      <c r="D849" s="279"/>
      <c r="E849" s="268"/>
      <c r="F849" s="268"/>
      <c r="G849" s="268"/>
      <c r="H849" s="286"/>
      <c r="I849" s="286"/>
      <c r="J849" s="279"/>
      <c r="K849" s="287"/>
      <c r="AJ849" s="242"/>
      <c r="AK849" s="242"/>
    </row>
    <row r="850" s="233" customFormat="1" spans="1:37">
      <c r="A850" s="284"/>
      <c r="B850" s="285"/>
      <c r="C850" s="279"/>
      <c r="D850" s="279"/>
      <c r="E850" s="268"/>
      <c r="F850" s="268"/>
      <c r="G850" s="268"/>
      <c r="H850" s="286"/>
      <c r="I850" s="286"/>
      <c r="J850" s="279"/>
      <c r="K850" s="287"/>
      <c r="AJ850" s="242"/>
      <c r="AK850" s="242"/>
    </row>
    <row r="851" s="233" customFormat="1" spans="1:37">
      <c r="A851" s="284"/>
      <c r="B851" s="285"/>
      <c r="C851" s="279"/>
      <c r="D851" s="279"/>
      <c r="E851" s="268"/>
      <c r="F851" s="268"/>
      <c r="G851" s="268"/>
      <c r="H851" s="286"/>
      <c r="I851" s="286"/>
      <c r="J851" s="279"/>
      <c r="K851" s="287"/>
      <c r="AJ851" s="242"/>
      <c r="AK851" s="242"/>
    </row>
    <row r="852" s="233" customFormat="1" spans="1:37">
      <c r="A852" s="284"/>
      <c r="B852" s="285"/>
      <c r="C852" s="279"/>
      <c r="D852" s="279"/>
      <c r="E852" s="268"/>
      <c r="F852" s="268"/>
      <c r="G852" s="268"/>
      <c r="H852" s="286"/>
      <c r="I852" s="286"/>
      <c r="J852" s="279"/>
      <c r="K852" s="287"/>
      <c r="AJ852" s="242"/>
      <c r="AK852" s="242"/>
    </row>
    <row r="853" s="233" customFormat="1" spans="1:37">
      <c r="A853" s="284"/>
      <c r="B853" s="285"/>
      <c r="C853" s="279"/>
      <c r="D853" s="279"/>
      <c r="E853" s="268"/>
      <c r="F853" s="268"/>
      <c r="G853" s="268"/>
      <c r="H853" s="286"/>
      <c r="I853" s="286"/>
      <c r="J853" s="279"/>
      <c r="K853" s="287"/>
      <c r="AJ853" s="242"/>
      <c r="AK853" s="242"/>
    </row>
    <row r="854" s="233" customFormat="1" spans="1:37">
      <c r="A854" s="284"/>
      <c r="B854" s="285"/>
      <c r="C854" s="279"/>
      <c r="D854" s="279"/>
      <c r="E854" s="268"/>
      <c r="F854" s="268"/>
      <c r="G854" s="268"/>
      <c r="H854" s="286"/>
      <c r="I854" s="286"/>
      <c r="J854" s="279"/>
      <c r="K854" s="287"/>
      <c r="AJ854" s="242"/>
      <c r="AK854" s="242"/>
    </row>
    <row r="855" s="233" customFormat="1" spans="1:37">
      <c r="A855" s="284"/>
      <c r="B855" s="285"/>
      <c r="C855" s="279"/>
      <c r="D855" s="279"/>
      <c r="E855" s="268"/>
      <c r="F855" s="268"/>
      <c r="G855" s="268"/>
      <c r="H855" s="286"/>
      <c r="I855" s="286"/>
      <c r="J855" s="279"/>
      <c r="K855" s="287"/>
      <c r="AJ855" s="242"/>
      <c r="AK855" s="242"/>
    </row>
    <row r="856" s="233" customFormat="1" spans="1:37">
      <c r="A856" s="284"/>
      <c r="B856" s="285"/>
      <c r="C856" s="279"/>
      <c r="D856" s="279"/>
      <c r="E856" s="268"/>
      <c r="F856" s="268"/>
      <c r="G856" s="268"/>
      <c r="H856" s="286"/>
      <c r="I856" s="286"/>
      <c r="J856" s="279"/>
      <c r="K856" s="287"/>
      <c r="AJ856" s="242"/>
      <c r="AK856" s="242"/>
    </row>
    <row r="857" s="233" customFormat="1" spans="1:37">
      <c r="A857" s="284"/>
      <c r="B857" s="285"/>
      <c r="C857" s="279"/>
      <c r="D857" s="279"/>
      <c r="E857" s="268"/>
      <c r="F857" s="268"/>
      <c r="G857" s="268"/>
      <c r="H857" s="286"/>
      <c r="I857" s="286"/>
      <c r="J857" s="279"/>
      <c r="K857" s="287"/>
      <c r="AJ857" s="242"/>
      <c r="AK857" s="242"/>
    </row>
    <row r="858" s="233" customFormat="1" spans="1:37">
      <c r="A858" s="284"/>
      <c r="B858" s="285"/>
      <c r="C858" s="279"/>
      <c r="D858" s="279"/>
      <c r="E858" s="268"/>
      <c r="F858" s="268"/>
      <c r="G858" s="268"/>
      <c r="H858" s="286"/>
      <c r="I858" s="286"/>
      <c r="J858" s="279"/>
      <c r="K858" s="287"/>
      <c r="AJ858" s="242"/>
      <c r="AK858" s="242"/>
    </row>
    <row r="859" s="233" customFormat="1" spans="1:37">
      <c r="A859" s="284"/>
      <c r="B859" s="285"/>
      <c r="C859" s="279"/>
      <c r="D859" s="279"/>
      <c r="E859" s="268"/>
      <c r="F859" s="268"/>
      <c r="G859" s="268"/>
      <c r="H859" s="286"/>
      <c r="I859" s="286"/>
      <c r="J859" s="279"/>
      <c r="K859" s="287"/>
      <c r="AJ859" s="242"/>
      <c r="AK859" s="242"/>
    </row>
    <row r="860" s="233" customFormat="1" spans="1:37">
      <c r="A860" s="284"/>
      <c r="B860" s="285"/>
      <c r="C860" s="279"/>
      <c r="D860" s="279"/>
      <c r="E860" s="268"/>
      <c r="F860" s="268"/>
      <c r="G860" s="268"/>
      <c r="H860" s="286"/>
      <c r="I860" s="286"/>
      <c r="J860" s="279"/>
      <c r="K860" s="287"/>
      <c r="AJ860" s="242"/>
      <c r="AK860" s="242"/>
    </row>
    <row r="861" s="233" customFormat="1" spans="1:37">
      <c r="A861" s="284"/>
      <c r="B861" s="285"/>
      <c r="C861" s="279"/>
      <c r="D861" s="279"/>
      <c r="E861" s="268"/>
      <c r="F861" s="268"/>
      <c r="G861" s="268"/>
      <c r="H861" s="286"/>
      <c r="I861" s="286"/>
      <c r="J861" s="279"/>
      <c r="K861" s="287"/>
      <c r="AJ861" s="242"/>
      <c r="AK861" s="242"/>
    </row>
    <row r="862" s="233" customFormat="1" spans="1:37">
      <c r="A862" s="284"/>
      <c r="B862" s="285"/>
      <c r="C862" s="279"/>
      <c r="D862" s="279"/>
      <c r="E862" s="268"/>
      <c r="F862" s="268"/>
      <c r="G862" s="268"/>
      <c r="H862" s="286"/>
      <c r="I862" s="286"/>
      <c r="J862" s="279"/>
      <c r="K862" s="287"/>
      <c r="AJ862" s="242"/>
      <c r="AK862" s="242"/>
    </row>
    <row r="863" s="233" customFormat="1" spans="1:37">
      <c r="A863" s="284"/>
      <c r="B863" s="285"/>
      <c r="C863" s="279"/>
      <c r="D863" s="279"/>
      <c r="E863" s="268"/>
      <c r="F863" s="268"/>
      <c r="G863" s="268"/>
      <c r="H863" s="286"/>
      <c r="I863" s="286"/>
      <c r="J863" s="279"/>
      <c r="K863" s="287"/>
      <c r="AJ863" s="242"/>
      <c r="AK863" s="242"/>
    </row>
    <row r="864" s="233" customFormat="1" spans="1:37">
      <c r="A864" s="284"/>
      <c r="B864" s="285"/>
      <c r="C864" s="279"/>
      <c r="D864" s="279"/>
      <c r="E864" s="268"/>
      <c r="F864" s="268"/>
      <c r="G864" s="268"/>
      <c r="H864" s="286"/>
      <c r="I864" s="286"/>
      <c r="J864" s="279"/>
      <c r="K864" s="287"/>
      <c r="AJ864" s="242"/>
      <c r="AK864" s="242"/>
    </row>
    <row r="865" s="233" customFormat="1" spans="1:37">
      <c r="A865" s="284"/>
      <c r="B865" s="285"/>
      <c r="C865" s="279"/>
      <c r="D865" s="279"/>
      <c r="E865" s="268"/>
      <c r="F865" s="268"/>
      <c r="G865" s="268"/>
      <c r="H865" s="286"/>
      <c r="I865" s="286"/>
      <c r="J865" s="279"/>
      <c r="K865" s="287"/>
      <c r="AJ865" s="242"/>
      <c r="AK865" s="242"/>
    </row>
    <row r="866" s="233" customFormat="1" spans="1:37">
      <c r="A866" s="284"/>
      <c r="B866" s="285"/>
      <c r="C866" s="279"/>
      <c r="D866" s="279"/>
      <c r="E866" s="268"/>
      <c r="F866" s="268"/>
      <c r="G866" s="268"/>
      <c r="H866" s="286"/>
      <c r="I866" s="286"/>
      <c r="J866" s="279"/>
      <c r="K866" s="287"/>
      <c r="AJ866" s="242"/>
      <c r="AK866" s="242"/>
    </row>
    <row r="867" s="233" customFormat="1" spans="1:37">
      <c r="A867" s="284"/>
      <c r="B867" s="285"/>
      <c r="C867" s="279"/>
      <c r="D867" s="279"/>
      <c r="E867" s="268"/>
      <c r="F867" s="268"/>
      <c r="G867" s="268"/>
      <c r="H867" s="286"/>
      <c r="I867" s="286"/>
      <c r="J867" s="279"/>
      <c r="K867" s="287"/>
      <c r="AJ867" s="242"/>
      <c r="AK867" s="242"/>
    </row>
    <row r="868" s="233" customFormat="1" spans="1:37">
      <c r="A868" s="284"/>
      <c r="B868" s="285"/>
      <c r="C868" s="279"/>
      <c r="D868" s="279"/>
      <c r="E868" s="268"/>
      <c r="F868" s="268"/>
      <c r="G868" s="268"/>
      <c r="H868" s="286"/>
      <c r="I868" s="286"/>
      <c r="J868" s="279"/>
      <c r="K868" s="287"/>
      <c r="AJ868" s="242"/>
      <c r="AK868" s="242"/>
    </row>
    <row r="869" s="233" customFormat="1" spans="1:37">
      <c r="A869" s="284"/>
      <c r="B869" s="285"/>
      <c r="C869" s="279"/>
      <c r="D869" s="279"/>
      <c r="E869" s="268"/>
      <c r="F869" s="268"/>
      <c r="G869" s="268"/>
      <c r="H869" s="286"/>
      <c r="I869" s="286"/>
      <c r="J869" s="279"/>
      <c r="K869" s="287"/>
      <c r="AJ869" s="242"/>
      <c r="AK869" s="242"/>
    </row>
    <row r="870" s="233" customFormat="1" spans="1:37">
      <c r="A870" s="284"/>
      <c r="B870" s="285"/>
      <c r="C870" s="279"/>
      <c r="D870" s="279"/>
      <c r="E870" s="268"/>
      <c r="F870" s="268"/>
      <c r="G870" s="268"/>
      <c r="H870" s="286"/>
      <c r="I870" s="286"/>
      <c r="J870" s="279"/>
      <c r="K870" s="287"/>
      <c r="AJ870" s="242"/>
      <c r="AK870" s="242"/>
    </row>
    <row r="871" s="233" customFormat="1" spans="1:37">
      <c r="A871" s="284"/>
      <c r="B871" s="285"/>
      <c r="C871" s="279"/>
      <c r="D871" s="279"/>
      <c r="E871" s="268"/>
      <c r="F871" s="268"/>
      <c r="G871" s="268"/>
      <c r="H871" s="286"/>
      <c r="I871" s="286"/>
      <c r="J871" s="279"/>
      <c r="K871" s="287"/>
      <c r="AJ871" s="242"/>
      <c r="AK871" s="242"/>
    </row>
    <row r="872" s="233" customFormat="1" spans="1:37">
      <c r="A872" s="284"/>
      <c r="B872" s="285"/>
      <c r="C872" s="279"/>
      <c r="D872" s="279"/>
      <c r="E872" s="268"/>
      <c r="F872" s="268"/>
      <c r="G872" s="268"/>
      <c r="H872" s="286"/>
      <c r="I872" s="286"/>
      <c r="J872" s="279"/>
      <c r="K872" s="287"/>
      <c r="AJ872" s="242"/>
      <c r="AK872" s="242"/>
    </row>
    <row r="873" s="233" customFormat="1" spans="1:37">
      <c r="A873" s="284"/>
      <c r="B873" s="285"/>
      <c r="C873" s="279"/>
      <c r="D873" s="279"/>
      <c r="E873" s="268"/>
      <c r="F873" s="268"/>
      <c r="G873" s="268"/>
      <c r="H873" s="286"/>
      <c r="I873" s="286"/>
      <c r="J873" s="279"/>
      <c r="K873" s="287"/>
      <c r="AJ873" s="242"/>
      <c r="AK873" s="242"/>
    </row>
    <row r="874" s="233" customFormat="1" spans="1:37">
      <c r="A874" s="284"/>
      <c r="B874" s="285"/>
      <c r="C874" s="279"/>
      <c r="D874" s="279"/>
      <c r="E874" s="268"/>
      <c r="F874" s="268"/>
      <c r="G874" s="268"/>
      <c r="H874" s="286"/>
      <c r="I874" s="286"/>
      <c r="J874" s="279"/>
      <c r="K874" s="287"/>
      <c r="AJ874" s="242"/>
      <c r="AK874" s="242"/>
    </row>
    <row r="875" s="233" customFormat="1" spans="1:37">
      <c r="A875" s="284"/>
      <c r="B875" s="285"/>
      <c r="C875" s="279"/>
      <c r="D875" s="279"/>
      <c r="E875" s="268"/>
      <c r="F875" s="268"/>
      <c r="G875" s="268"/>
      <c r="H875" s="286"/>
      <c r="I875" s="286"/>
      <c r="J875" s="279"/>
      <c r="K875" s="287"/>
      <c r="AJ875" s="242"/>
      <c r="AK875" s="242"/>
    </row>
    <row r="876" s="233" customFormat="1" spans="1:37">
      <c r="A876" s="284"/>
      <c r="B876" s="285"/>
      <c r="C876" s="279"/>
      <c r="D876" s="279"/>
      <c r="E876" s="268"/>
      <c r="F876" s="268"/>
      <c r="G876" s="268"/>
      <c r="H876" s="286"/>
      <c r="I876" s="286"/>
      <c r="J876" s="279"/>
      <c r="K876" s="287"/>
      <c r="AJ876" s="242"/>
      <c r="AK876" s="242"/>
    </row>
    <row r="877" s="233" customFormat="1" spans="1:37">
      <c r="A877" s="284"/>
      <c r="B877" s="285"/>
      <c r="C877" s="279"/>
      <c r="D877" s="279"/>
      <c r="E877" s="268"/>
      <c r="F877" s="268"/>
      <c r="G877" s="268"/>
      <c r="H877" s="286"/>
      <c r="I877" s="286"/>
      <c r="J877" s="279"/>
      <c r="K877" s="287"/>
      <c r="AJ877" s="242"/>
      <c r="AK877" s="242"/>
    </row>
    <row r="878" s="233" customFormat="1" spans="1:37">
      <c r="A878" s="284"/>
      <c r="B878" s="285"/>
      <c r="C878" s="279"/>
      <c r="D878" s="279"/>
      <c r="E878" s="268"/>
      <c r="F878" s="268"/>
      <c r="G878" s="268"/>
      <c r="H878" s="286"/>
      <c r="I878" s="286"/>
      <c r="J878" s="279"/>
      <c r="K878" s="287"/>
      <c r="AJ878" s="242"/>
      <c r="AK878" s="242"/>
    </row>
    <row r="879" s="233" customFormat="1" spans="1:37">
      <c r="A879" s="284"/>
      <c r="B879" s="285"/>
      <c r="C879" s="279"/>
      <c r="D879" s="279"/>
      <c r="E879" s="268"/>
      <c r="F879" s="268"/>
      <c r="G879" s="268"/>
      <c r="H879" s="286"/>
      <c r="I879" s="286"/>
      <c r="J879" s="279"/>
      <c r="K879" s="287"/>
      <c r="AJ879" s="242"/>
      <c r="AK879" s="242"/>
    </row>
    <row r="880" s="233" customFormat="1" spans="1:37">
      <c r="A880" s="284"/>
      <c r="B880" s="285"/>
      <c r="C880" s="279"/>
      <c r="D880" s="279"/>
      <c r="E880" s="268"/>
      <c r="F880" s="268"/>
      <c r="G880" s="268"/>
      <c r="H880" s="286"/>
      <c r="I880" s="286"/>
      <c r="J880" s="279"/>
      <c r="K880" s="287"/>
      <c r="AJ880" s="242"/>
      <c r="AK880" s="242"/>
    </row>
    <row r="881" s="233" customFormat="1" spans="1:37">
      <c r="A881" s="284"/>
      <c r="B881" s="285"/>
      <c r="C881" s="279"/>
      <c r="D881" s="279"/>
      <c r="E881" s="268"/>
      <c r="F881" s="268"/>
      <c r="G881" s="268"/>
      <c r="H881" s="286"/>
      <c r="I881" s="286"/>
      <c r="J881" s="279"/>
      <c r="K881" s="287"/>
      <c r="AJ881" s="242"/>
      <c r="AK881" s="242"/>
    </row>
    <row r="882" s="233" customFormat="1" spans="1:37">
      <c r="A882" s="284"/>
      <c r="B882" s="285"/>
      <c r="C882" s="279"/>
      <c r="D882" s="279"/>
      <c r="E882" s="268"/>
      <c r="F882" s="268"/>
      <c r="G882" s="268"/>
      <c r="H882" s="286"/>
      <c r="I882" s="286"/>
      <c r="J882" s="279"/>
      <c r="K882" s="287"/>
      <c r="AJ882" s="242"/>
      <c r="AK882" s="242"/>
    </row>
    <row r="883" s="233" customFormat="1" spans="1:37">
      <c r="A883" s="284"/>
      <c r="B883" s="285"/>
      <c r="C883" s="279"/>
      <c r="D883" s="279"/>
      <c r="E883" s="268"/>
      <c r="F883" s="268"/>
      <c r="G883" s="268"/>
      <c r="H883" s="286"/>
      <c r="I883" s="286"/>
      <c r="J883" s="279"/>
      <c r="K883" s="287"/>
      <c r="AJ883" s="242"/>
      <c r="AK883" s="242"/>
    </row>
    <row r="884" s="233" customFormat="1" spans="1:37">
      <c r="A884" s="284"/>
      <c r="B884" s="285"/>
      <c r="C884" s="279"/>
      <c r="D884" s="279"/>
      <c r="E884" s="268"/>
      <c r="F884" s="268"/>
      <c r="G884" s="268"/>
      <c r="H884" s="286"/>
      <c r="I884" s="286"/>
      <c r="J884" s="279"/>
      <c r="K884" s="287"/>
      <c r="AJ884" s="242"/>
      <c r="AK884" s="242"/>
    </row>
    <row r="885" s="233" customFormat="1" spans="1:37">
      <c r="A885" s="284"/>
      <c r="B885" s="285"/>
      <c r="C885" s="279"/>
      <c r="D885" s="279"/>
      <c r="E885" s="268"/>
      <c r="F885" s="268"/>
      <c r="G885" s="268"/>
      <c r="H885" s="286"/>
      <c r="I885" s="286"/>
      <c r="J885" s="279"/>
      <c r="K885" s="287"/>
      <c r="AJ885" s="242"/>
      <c r="AK885" s="242"/>
    </row>
    <row r="886" s="233" customFormat="1" spans="1:37">
      <c r="A886" s="284"/>
      <c r="B886" s="285"/>
      <c r="C886" s="279"/>
      <c r="D886" s="279"/>
      <c r="E886" s="268"/>
      <c r="F886" s="268"/>
      <c r="G886" s="268"/>
      <c r="H886" s="286"/>
      <c r="I886" s="286"/>
      <c r="J886" s="279"/>
      <c r="K886" s="287"/>
      <c r="AJ886" s="242"/>
      <c r="AK886" s="242"/>
    </row>
    <row r="887" s="233" customFormat="1" spans="1:37">
      <c r="A887" s="284"/>
      <c r="B887" s="285"/>
      <c r="C887" s="279"/>
      <c r="D887" s="279"/>
      <c r="E887" s="268"/>
      <c r="F887" s="268"/>
      <c r="G887" s="268"/>
      <c r="H887" s="286"/>
      <c r="I887" s="286"/>
      <c r="J887" s="279"/>
      <c r="K887" s="287"/>
      <c r="AJ887" s="242"/>
      <c r="AK887" s="242"/>
    </row>
    <row r="888" s="233" customFormat="1" spans="1:37">
      <c r="A888" s="284"/>
      <c r="B888" s="285"/>
      <c r="C888" s="279"/>
      <c r="D888" s="279"/>
      <c r="E888" s="268"/>
      <c r="F888" s="268"/>
      <c r="G888" s="268"/>
      <c r="H888" s="286"/>
      <c r="I888" s="286"/>
      <c r="J888" s="279"/>
      <c r="K888" s="287"/>
      <c r="AJ888" s="242"/>
      <c r="AK888" s="242"/>
    </row>
    <row r="889" s="233" customFormat="1" spans="1:37">
      <c r="A889" s="284"/>
      <c r="B889" s="285"/>
      <c r="C889" s="279"/>
      <c r="D889" s="279"/>
      <c r="E889" s="268"/>
      <c r="F889" s="268"/>
      <c r="G889" s="268"/>
      <c r="H889" s="286"/>
      <c r="I889" s="286"/>
      <c r="J889" s="279"/>
      <c r="K889" s="287"/>
      <c r="AJ889" s="242"/>
      <c r="AK889" s="242"/>
    </row>
    <row r="890" s="233" customFormat="1" spans="1:37">
      <c r="A890" s="284"/>
      <c r="B890" s="285"/>
      <c r="C890" s="279"/>
      <c r="D890" s="279"/>
      <c r="E890" s="268"/>
      <c r="F890" s="268"/>
      <c r="G890" s="268"/>
      <c r="H890" s="286"/>
      <c r="I890" s="286"/>
      <c r="J890" s="279"/>
      <c r="K890" s="287"/>
      <c r="AJ890" s="242"/>
      <c r="AK890" s="242"/>
    </row>
    <row r="891" s="233" customFormat="1" spans="1:37">
      <c r="A891" s="284"/>
      <c r="B891" s="285"/>
      <c r="C891" s="279"/>
      <c r="D891" s="279"/>
      <c r="E891" s="268"/>
      <c r="F891" s="268"/>
      <c r="G891" s="268"/>
      <c r="H891" s="286"/>
      <c r="I891" s="286"/>
      <c r="J891" s="279"/>
      <c r="K891" s="287"/>
      <c r="AJ891" s="242"/>
      <c r="AK891" s="242"/>
    </row>
    <row r="892" s="233" customFormat="1" spans="1:37">
      <c r="A892" s="284"/>
      <c r="B892" s="285"/>
      <c r="C892" s="279"/>
      <c r="D892" s="279"/>
      <c r="E892" s="268"/>
      <c r="F892" s="268"/>
      <c r="G892" s="268"/>
      <c r="H892" s="286"/>
      <c r="I892" s="286"/>
      <c r="J892" s="279"/>
      <c r="K892" s="287"/>
      <c r="AJ892" s="242"/>
      <c r="AK892" s="242"/>
    </row>
    <row r="893" s="233" customFormat="1" spans="1:37">
      <c r="A893" s="284"/>
      <c r="B893" s="285"/>
      <c r="C893" s="279"/>
      <c r="D893" s="279"/>
      <c r="E893" s="268"/>
      <c r="F893" s="268"/>
      <c r="G893" s="268"/>
      <c r="H893" s="286"/>
      <c r="I893" s="286"/>
      <c r="J893" s="279"/>
      <c r="K893" s="287"/>
      <c r="AJ893" s="242"/>
      <c r="AK893" s="242"/>
    </row>
    <row r="894" s="233" customFormat="1" spans="1:37">
      <c r="A894" s="284"/>
      <c r="B894" s="285"/>
      <c r="C894" s="279"/>
      <c r="D894" s="279"/>
      <c r="E894" s="268"/>
      <c r="F894" s="268"/>
      <c r="G894" s="268"/>
      <c r="H894" s="286"/>
      <c r="I894" s="286"/>
      <c r="J894" s="279"/>
      <c r="K894" s="287"/>
      <c r="AJ894" s="242"/>
      <c r="AK894" s="242"/>
    </row>
    <row r="895" s="233" customFormat="1" spans="1:37">
      <c r="A895" s="284"/>
      <c r="B895" s="285"/>
      <c r="C895" s="279"/>
      <c r="D895" s="279"/>
      <c r="E895" s="268"/>
      <c r="F895" s="268"/>
      <c r="G895" s="268"/>
      <c r="H895" s="286"/>
      <c r="I895" s="286"/>
      <c r="J895" s="279"/>
      <c r="K895" s="287"/>
      <c r="AJ895" s="242"/>
      <c r="AK895" s="242"/>
    </row>
    <row r="896" s="233" customFormat="1" spans="1:37">
      <c r="A896" s="284"/>
      <c r="B896" s="285"/>
      <c r="C896" s="279"/>
      <c r="D896" s="279"/>
      <c r="E896" s="268"/>
      <c r="F896" s="268"/>
      <c r="G896" s="268"/>
      <c r="H896" s="286"/>
      <c r="I896" s="286"/>
      <c r="J896" s="279"/>
      <c r="K896" s="287"/>
      <c r="AJ896" s="242"/>
      <c r="AK896" s="242"/>
    </row>
    <row r="897" s="233" customFormat="1" spans="1:37">
      <c r="A897" s="284"/>
      <c r="B897" s="285"/>
      <c r="C897" s="279"/>
      <c r="D897" s="279"/>
      <c r="E897" s="268"/>
      <c r="F897" s="268"/>
      <c r="G897" s="268"/>
      <c r="H897" s="286"/>
      <c r="I897" s="286"/>
      <c r="J897" s="279"/>
      <c r="K897" s="287"/>
      <c r="AJ897" s="242"/>
      <c r="AK897" s="242"/>
    </row>
    <row r="898" s="233" customFormat="1" spans="1:37">
      <c r="A898" s="284"/>
      <c r="B898" s="285"/>
      <c r="C898" s="279"/>
      <c r="D898" s="279"/>
      <c r="E898" s="268"/>
      <c r="F898" s="268"/>
      <c r="G898" s="268"/>
      <c r="H898" s="286"/>
      <c r="I898" s="286"/>
      <c r="J898" s="279"/>
      <c r="K898" s="287"/>
      <c r="AJ898" s="242"/>
      <c r="AK898" s="242"/>
    </row>
    <row r="899" s="233" customFormat="1" spans="1:37">
      <c r="A899" s="284"/>
      <c r="B899" s="285"/>
      <c r="C899" s="279"/>
      <c r="D899" s="279"/>
      <c r="E899" s="268"/>
      <c r="F899" s="268"/>
      <c r="G899" s="268"/>
      <c r="H899" s="286"/>
      <c r="I899" s="286"/>
      <c r="J899" s="279"/>
      <c r="K899" s="287"/>
      <c r="AJ899" s="242"/>
      <c r="AK899" s="242"/>
    </row>
    <row r="900" s="233" customFormat="1" spans="1:37">
      <c r="A900" s="284"/>
      <c r="B900" s="285"/>
      <c r="C900" s="279"/>
      <c r="D900" s="279"/>
      <c r="E900" s="268"/>
      <c r="F900" s="268"/>
      <c r="G900" s="268"/>
      <c r="H900" s="286"/>
      <c r="I900" s="286"/>
      <c r="J900" s="279"/>
      <c r="K900" s="287"/>
      <c r="AJ900" s="242"/>
      <c r="AK900" s="242"/>
    </row>
    <row r="901" s="233" customFormat="1" spans="1:37">
      <c r="A901" s="284"/>
      <c r="B901" s="285"/>
      <c r="C901" s="279"/>
      <c r="D901" s="279"/>
      <c r="E901" s="268"/>
      <c r="F901" s="268"/>
      <c r="G901" s="268"/>
      <c r="H901" s="286"/>
      <c r="I901" s="286"/>
      <c r="J901" s="279"/>
      <c r="K901" s="287"/>
      <c r="AJ901" s="242"/>
      <c r="AK901" s="242"/>
    </row>
    <row r="902" s="233" customFormat="1" spans="1:37">
      <c r="A902" s="284"/>
      <c r="B902" s="285"/>
      <c r="C902" s="279"/>
      <c r="D902" s="279"/>
      <c r="E902" s="268"/>
      <c r="F902" s="268"/>
      <c r="G902" s="268"/>
      <c r="H902" s="286"/>
      <c r="I902" s="286"/>
      <c r="J902" s="279"/>
      <c r="K902" s="287"/>
      <c r="AJ902" s="242"/>
      <c r="AK902" s="242"/>
    </row>
    <row r="903" s="233" customFormat="1" spans="1:37">
      <c r="A903" s="284"/>
      <c r="B903" s="285"/>
      <c r="C903" s="279"/>
      <c r="D903" s="279"/>
      <c r="E903" s="268"/>
      <c r="F903" s="268"/>
      <c r="G903" s="268"/>
      <c r="H903" s="286"/>
      <c r="I903" s="286"/>
      <c r="J903" s="279"/>
      <c r="K903" s="287"/>
      <c r="AJ903" s="242"/>
      <c r="AK903" s="242"/>
    </row>
    <row r="904" s="233" customFormat="1" spans="1:37">
      <c r="A904" s="284"/>
      <c r="B904" s="285"/>
      <c r="C904" s="279"/>
      <c r="D904" s="279"/>
      <c r="E904" s="268"/>
      <c r="F904" s="268"/>
      <c r="G904" s="268"/>
      <c r="H904" s="286"/>
      <c r="I904" s="286"/>
      <c r="J904" s="279"/>
      <c r="K904" s="287"/>
      <c r="AJ904" s="242"/>
      <c r="AK904" s="242"/>
    </row>
    <row r="905" s="233" customFormat="1" spans="1:37">
      <c r="A905" s="284"/>
      <c r="B905" s="285"/>
      <c r="C905" s="279"/>
      <c r="D905" s="279"/>
      <c r="E905" s="268"/>
      <c r="F905" s="268"/>
      <c r="G905" s="268"/>
      <c r="H905" s="286"/>
      <c r="I905" s="286"/>
      <c r="J905" s="279"/>
      <c r="K905" s="287"/>
      <c r="AJ905" s="242"/>
      <c r="AK905" s="242"/>
    </row>
    <row r="906" s="233" customFormat="1" spans="1:37">
      <c r="A906" s="284"/>
      <c r="B906" s="285"/>
      <c r="C906" s="279"/>
      <c r="D906" s="279"/>
      <c r="E906" s="268"/>
      <c r="F906" s="268"/>
      <c r="G906" s="268"/>
      <c r="H906" s="286"/>
      <c r="I906" s="286"/>
      <c r="J906" s="279"/>
      <c r="K906" s="287"/>
      <c r="AJ906" s="242"/>
      <c r="AK906" s="242"/>
    </row>
    <row r="907" s="233" customFormat="1" spans="1:37">
      <c r="A907" s="284"/>
      <c r="B907" s="285"/>
      <c r="C907" s="279"/>
      <c r="D907" s="279"/>
      <c r="E907" s="268"/>
      <c r="F907" s="268"/>
      <c r="G907" s="268"/>
      <c r="H907" s="286"/>
      <c r="I907" s="286"/>
      <c r="J907" s="279"/>
      <c r="K907" s="287"/>
      <c r="AJ907" s="242"/>
      <c r="AK907" s="242"/>
    </row>
    <row r="908" s="233" customFormat="1" spans="1:37">
      <c r="A908" s="284"/>
      <c r="B908" s="285"/>
      <c r="C908" s="279"/>
      <c r="D908" s="279"/>
      <c r="E908" s="268"/>
      <c r="F908" s="268"/>
      <c r="G908" s="268"/>
      <c r="H908" s="286"/>
      <c r="I908" s="286"/>
      <c r="J908" s="279"/>
      <c r="K908" s="287"/>
      <c r="AJ908" s="242"/>
      <c r="AK908" s="242"/>
    </row>
    <row r="909" s="233" customFormat="1" spans="1:37">
      <c r="A909" s="284"/>
      <c r="B909" s="285"/>
      <c r="C909" s="279"/>
      <c r="D909" s="279"/>
      <c r="E909" s="268"/>
      <c r="F909" s="268"/>
      <c r="G909" s="268"/>
      <c r="H909" s="286"/>
      <c r="I909" s="286"/>
      <c r="J909" s="279"/>
      <c r="K909" s="287"/>
      <c r="AJ909" s="242"/>
      <c r="AK909" s="242"/>
    </row>
    <row r="910" s="233" customFormat="1" spans="1:37">
      <c r="A910" s="284"/>
      <c r="B910" s="285"/>
      <c r="C910" s="279"/>
      <c r="D910" s="279"/>
      <c r="E910" s="268"/>
      <c r="F910" s="268"/>
      <c r="G910" s="268"/>
      <c r="H910" s="286"/>
      <c r="I910" s="286"/>
      <c r="J910" s="279"/>
      <c r="K910" s="287"/>
      <c r="AJ910" s="242"/>
      <c r="AK910" s="242"/>
    </row>
    <row r="911" s="233" customFormat="1" spans="1:37">
      <c r="A911" s="284"/>
      <c r="B911" s="285"/>
      <c r="C911" s="279"/>
      <c r="D911" s="279"/>
      <c r="E911" s="268"/>
      <c r="F911" s="268"/>
      <c r="G911" s="268"/>
      <c r="H911" s="286"/>
      <c r="I911" s="286"/>
      <c r="J911" s="279"/>
      <c r="K911" s="287"/>
      <c r="AJ911" s="242"/>
      <c r="AK911" s="242"/>
    </row>
    <row r="912" s="233" customFormat="1" spans="1:37">
      <c r="A912" s="284"/>
      <c r="B912" s="285"/>
      <c r="C912" s="279"/>
      <c r="D912" s="279"/>
      <c r="E912" s="268"/>
      <c r="F912" s="268"/>
      <c r="G912" s="268"/>
      <c r="H912" s="286"/>
      <c r="I912" s="286"/>
      <c r="J912" s="279"/>
      <c r="K912" s="287"/>
      <c r="AJ912" s="242"/>
      <c r="AK912" s="242"/>
    </row>
    <row r="913" s="233" customFormat="1" spans="1:37">
      <c r="A913" s="284"/>
      <c r="B913" s="285"/>
      <c r="C913" s="279"/>
      <c r="D913" s="279"/>
      <c r="E913" s="268"/>
      <c r="F913" s="268"/>
      <c r="G913" s="268"/>
      <c r="H913" s="286"/>
      <c r="I913" s="286"/>
      <c r="J913" s="279"/>
      <c r="K913" s="287"/>
      <c r="AJ913" s="242"/>
      <c r="AK913" s="242"/>
    </row>
    <row r="914" s="233" customFormat="1" spans="1:37">
      <c r="A914" s="284"/>
      <c r="B914" s="285"/>
      <c r="C914" s="279"/>
      <c r="D914" s="279"/>
      <c r="E914" s="268"/>
      <c r="F914" s="268"/>
      <c r="G914" s="268"/>
      <c r="H914" s="286"/>
      <c r="I914" s="286"/>
      <c r="J914" s="279"/>
      <c r="K914" s="287"/>
      <c r="AJ914" s="242"/>
      <c r="AK914" s="242"/>
    </row>
    <row r="915" s="233" customFormat="1" spans="1:37">
      <c r="A915" s="284"/>
      <c r="B915" s="285"/>
      <c r="C915" s="279"/>
      <c r="D915" s="279"/>
      <c r="E915" s="268"/>
      <c r="F915" s="268"/>
      <c r="G915" s="268"/>
      <c r="H915" s="286"/>
      <c r="I915" s="286"/>
      <c r="J915" s="279"/>
      <c r="K915" s="287"/>
      <c r="AJ915" s="242"/>
      <c r="AK915" s="242"/>
    </row>
    <row r="916" s="233" customFormat="1" spans="1:37">
      <c r="A916" s="284"/>
      <c r="B916" s="285"/>
      <c r="C916" s="279"/>
      <c r="D916" s="279"/>
      <c r="E916" s="268"/>
      <c r="F916" s="268"/>
      <c r="G916" s="268"/>
      <c r="H916" s="286"/>
      <c r="I916" s="286"/>
      <c r="J916" s="279"/>
      <c r="K916" s="287"/>
      <c r="AJ916" s="242"/>
      <c r="AK916" s="242"/>
    </row>
    <row r="917" s="233" customFormat="1" spans="1:37">
      <c r="A917" s="284"/>
      <c r="B917" s="285"/>
      <c r="C917" s="279"/>
      <c r="D917" s="279"/>
      <c r="E917" s="268"/>
      <c r="F917" s="268"/>
      <c r="G917" s="268"/>
      <c r="H917" s="286"/>
      <c r="I917" s="286"/>
      <c r="J917" s="279"/>
      <c r="K917" s="287"/>
      <c r="AJ917" s="242"/>
      <c r="AK917" s="242"/>
    </row>
    <row r="918" s="233" customFormat="1" spans="1:37">
      <c r="A918" s="284"/>
      <c r="B918" s="285"/>
      <c r="C918" s="279"/>
      <c r="D918" s="279"/>
      <c r="E918" s="268"/>
      <c r="F918" s="268"/>
      <c r="G918" s="268"/>
      <c r="H918" s="286"/>
      <c r="I918" s="286"/>
      <c r="J918" s="279"/>
      <c r="K918" s="287"/>
      <c r="AJ918" s="242"/>
      <c r="AK918" s="242"/>
    </row>
    <row r="919" s="233" customFormat="1" spans="1:37">
      <c r="A919" s="284"/>
      <c r="B919" s="285"/>
      <c r="C919" s="279"/>
      <c r="D919" s="279"/>
      <c r="E919" s="268"/>
      <c r="F919" s="268"/>
      <c r="G919" s="268"/>
      <c r="H919" s="286"/>
      <c r="I919" s="286"/>
      <c r="J919" s="279"/>
      <c r="K919" s="287"/>
      <c r="AJ919" s="242"/>
      <c r="AK919" s="242"/>
    </row>
    <row r="920" s="233" customFormat="1" spans="1:37">
      <c r="A920" s="284"/>
      <c r="B920" s="285"/>
      <c r="C920" s="279"/>
      <c r="D920" s="279"/>
      <c r="E920" s="268"/>
      <c r="F920" s="268"/>
      <c r="G920" s="268"/>
      <c r="H920" s="286"/>
      <c r="I920" s="286"/>
      <c r="J920" s="279"/>
      <c r="K920" s="287"/>
      <c r="AJ920" s="242"/>
      <c r="AK920" s="242"/>
    </row>
    <row r="921" s="233" customFormat="1" spans="1:37">
      <c r="A921" s="284"/>
      <c r="B921" s="285"/>
      <c r="C921" s="279"/>
      <c r="D921" s="279"/>
      <c r="E921" s="268"/>
      <c r="F921" s="268"/>
      <c r="G921" s="268"/>
      <c r="H921" s="286"/>
      <c r="I921" s="286"/>
      <c r="J921" s="279"/>
      <c r="K921" s="287"/>
      <c r="AJ921" s="242"/>
      <c r="AK921" s="242"/>
    </row>
    <row r="922" s="233" customFormat="1" spans="1:37">
      <c r="A922" s="284"/>
      <c r="B922" s="285"/>
      <c r="C922" s="279"/>
      <c r="D922" s="279"/>
      <c r="E922" s="268"/>
      <c r="F922" s="268"/>
      <c r="G922" s="268"/>
      <c r="H922" s="286"/>
      <c r="I922" s="286"/>
      <c r="J922" s="279"/>
      <c r="K922" s="287"/>
      <c r="AJ922" s="242"/>
      <c r="AK922" s="242"/>
    </row>
    <row r="923" s="233" customFormat="1" spans="1:37">
      <c r="A923" s="284"/>
      <c r="B923" s="285"/>
      <c r="C923" s="279"/>
      <c r="D923" s="279"/>
      <c r="E923" s="268"/>
      <c r="F923" s="268"/>
      <c r="G923" s="268"/>
      <c r="H923" s="286"/>
      <c r="I923" s="286"/>
      <c r="J923" s="279"/>
      <c r="K923" s="287"/>
      <c r="AJ923" s="242"/>
      <c r="AK923" s="242"/>
    </row>
    <row r="924" s="233" customFormat="1" spans="1:37">
      <c r="A924" s="284"/>
      <c r="B924" s="285"/>
      <c r="C924" s="279"/>
      <c r="D924" s="279"/>
      <c r="E924" s="268"/>
      <c r="F924" s="268"/>
      <c r="G924" s="268"/>
      <c r="H924" s="286"/>
      <c r="I924" s="286"/>
      <c r="J924" s="279"/>
      <c r="K924" s="287"/>
      <c r="AJ924" s="242"/>
      <c r="AK924" s="242"/>
    </row>
    <row r="925" s="233" customFormat="1" spans="1:37">
      <c r="A925" s="284"/>
      <c r="B925" s="285"/>
      <c r="C925" s="279"/>
      <c r="D925" s="279"/>
      <c r="E925" s="268"/>
      <c r="F925" s="268"/>
      <c r="G925" s="268"/>
      <c r="H925" s="286"/>
      <c r="I925" s="286"/>
      <c r="J925" s="279"/>
      <c r="K925" s="287"/>
      <c r="AJ925" s="242"/>
      <c r="AK925" s="242"/>
    </row>
    <row r="926" s="233" customFormat="1" spans="1:37">
      <c r="A926" s="284"/>
      <c r="B926" s="285"/>
      <c r="C926" s="279"/>
      <c r="D926" s="279"/>
      <c r="E926" s="268"/>
      <c r="F926" s="268"/>
      <c r="G926" s="268"/>
      <c r="H926" s="286"/>
      <c r="I926" s="286"/>
      <c r="J926" s="279"/>
      <c r="K926" s="287"/>
      <c r="AJ926" s="242"/>
      <c r="AK926" s="242"/>
    </row>
    <row r="927" s="233" customFormat="1" spans="1:37">
      <c r="A927" s="284"/>
      <c r="B927" s="285"/>
      <c r="C927" s="279"/>
      <c r="D927" s="279"/>
      <c r="E927" s="268"/>
      <c r="F927" s="268"/>
      <c r="G927" s="268"/>
      <c r="H927" s="286"/>
      <c r="I927" s="286"/>
      <c r="J927" s="279"/>
      <c r="K927" s="287"/>
      <c r="AJ927" s="242"/>
      <c r="AK927" s="242"/>
    </row>
    <row r="928" s="233" customFormat="1" spans="1:37">
      <c r="A928" s="284"/>
      <c r="B928" s="285"/>
      <c r="C928" s="279"/>
      <c r="D928" s="279"/>
      <c r="E928" s="268"/>
      <c r="F928" s="268"/>
      <c r="G928" s="268"/>
      <c r="H928" s="286"/>
      <c r="I928" s="286"/>
      <c r="J928" s="279"/>
      <c r="K928" s="287"/>
      <c r="AJ928" s="242"/>
      <c r="AK928" s="242"/>
    </row>
    <row r="929" s="233" customFormat="1" spans="1:37">
      <c r="A929" s="284"/>
      <c r="B929" s="285"/>
      <c r="C929" s="279"/>
      <c r="D929" s="279"/>
      <c r="E929" s="268"/>
      <c r="F929" s="268"/>
      <c r="G929" s="268"/>
      <c r="H929" s="286"/>
      <c r="I929" s="286"/>
      <c r="J929" s="279"/>
      <c r="K929" s="287"/>
      <c r="AJ929" s="242"/>
      <c r="AK929" s="242"/>
    </row>
    <row r="930" s="233" customFormat="1" spans="1:37">
      <c r="A930" s="284"/>
      <c r="B930" s="285"/>
      <c r="C930" s="279"/>
      <c r="D930" s="279"/>
      <c r="E930" s="268"/>
      <c r="F930" s="268"/>
      <c r="G930" s="268"/>
      <c r="H930" s="286"/>
      <c r="I930" s="286"/>
      <c r="J930" s="279"/>
      <c r="K930" s="287"/>
      <c r="AJ930" s="242"/>
      <c r="AK930" s="242"/>
    </row>
    <row r="931" s="233" customFormat="1" spans="1:37">
      <c r="A931" s="284"/>
      <c r="B931" s="285"/>
      <c r="C931" s="279"/>
      <c r="D931" s="279"/>
      <c r="E931" s="268"/>
      <c r="F931" s="268"/>
      <c r="G931" s="268"/>
      <c r="H931" s="286"/>
      <c r="I931" s="286"/>
      <c r="J931" s="279"/>
      <c r="K931" s="287"/>
      <c r="AJ931" s="242"/>
      <c r="AK931" s="242"/>
    </row>
    <row r="932" s="233" customFormat="1" spans="1:37">
      <c r="A932" s="284"/>
      <c r="B932" s="285"/>
      <c r="C932" s="279"/>
      <c r="D932" s="279"/>
      <c r="E932" s="268"/>
      <c r="F932" s="268"/>
      <c r="G932" s="268"/>
      <c r="H932" s="286"/>
      <c r="I932" s="286"/>
      <c r="J932" s="279"/>
      <c r="K932" s="287"/>
      <c r="AJ932" s="242"/>
      <c r="AK932" s="242"/>
    </row>
    <row r="933" s="233" customFormat="1" spans="1:37">
      <c r="A933" s="284"/>
      <c r="B933" s="285"/>
      <c r="C933" s="279"/>
      <c r="D933" s="279"/>
      <c r="E933" s="268"/>
      <c r="F933" s="268"/>
      <c r="G933" s="268"/>
      <c r="H933" s="286"/>
      <c r="I933" s="286"/>
      <c r="J933" s="279"/>
      <c r="K933" s="287"/>
      <c r="AJ933" s="242"/>
      <c r="AK933" s="242"/>
    </row>
    <row r="934" s="233" customFormat="1" spans="1:37">
      <c r="A934" s="284"/>
      <c r="B934" s="285"/>
      <c r="C934" s="279"/>
      <c r="D934" s="279"/>
      <c r="E934" s="268"/>
      <c r="F934" s="268"/>
      <c r="G934" s="268"/>
      <c r="H934" s="286"/>
      <c r="I934" s="286"/>
      <c r="J934" s="279"/>
      <c r="K934" s="287"/>
      <c r="AJ934" s="242"/>
      <c r="AK934" s="242"/>
    </row>
    <row r="935" s="233" customFormat="1" spans="1:37">
      <c r="A935" s="284"/>
      <c r="B935" s="285"/>
      <c r="C935" s="279"/>
      <c r="D935" s="279"/>
      <c r="E935" s="268"/>
      <c r="F935" s="268"/>
      <c r="G935" s="268"/>
      <c r="H935" s="286"/>
      <c r="I935" s="286"/>
      <c r="J935" s="279"/>
      <c r="K935" s="287"/>
      <c r="AJ935" s="242"/>
      <c r="AK935" s="242"/>
    </row>
    <row r="936" s="233" customFormat="1" spans="1:37">
      <c r="A936" s="284"/>
      <c r="B936" s="285"/>
      <c r="C936" s="279"/>
      <c r="D936" s="279"/>
      <c r="E936" s="268"/>
      <c r="F936" s="268"/>
      <c r="G936" s="268"/>
      <c r="H936" s="286"/>
      <c r="I936" s="286"/>
      <c r="J936" s="279"/>
      <c r="K936" s="287"/>
      <c r="AJ936" s="242"/>
      <c r="AK936" s="242"/>
    </row>
    <row r="937" s="233" customFormat="1" spans="1:37">
      <c r="A937" s="284"/>
      <c r="B937" s="285"/>
      <c r="C937" s="279"/>
      <c r="D937" s="279"/>
      <c r="E937" s="268"/>
      <c r="F937" s="268"/>
      <c r="G937" s="268"/>
      <c r="H937" s="286"/>
      <c r="I937" s="286"/>
      <c r="J937" s="279"/>
      <c r="K937" s="287"/>
      <c r="AJ937" s="242"/>
      <c r="AK937" s="242"/>
    </row>
    <row r="938" s="233" customFormat="1" spans="1:37">
      <c r="A938" s="284"/>
      <c r="B938" s="285"/>
      <c r="C938" s="279"/>
      <c r="D938" s="279"/>
      <c r="E938" s="268"/>
      <c r="F938" s="268"/>
      <c r="G938" s="268"/>
      <c r="H938" s="286"/>
      <c r="I938" s="286"/>
      <c r="J938" s="279"/>
      <c r="K938" s="287"/>
      <c r="AJ938" s="242"/>
      <c r="AK938" s="242"/>
    </row>
    <row r="939" s="233" customFormat="1" spans="1:37">
      <c r="A939" s="284"/>
      <c r="B939" s="285"/>
      <c r="C939" s="279"/>
      <c r="D939" s="279"/>
      <c r="E939" s="268"/>
      <c r="F939" s="268"/>
      <c r="G939" s="268"/>
      <c r="H939" s="286"/>
      <c r="I939" s="286"/>
      <c r="J939" s="279"/>
      <c r="K939" s="287"/>
      <c r="AJ939" s="242"/>
      <c r="AK939" s="242"/>
    </row>
    <row r="940" s="233" customFormat="1" spans="1:37">
      <c r="A940" s="284"/>
      <c r="B940" s="285"/>
      <c r="C940" s="279"/>
      <c r="D940" s="279"/>
      <c r="E940" s="268"/>
      <c r="F940" s="268"/>
      <c r="G940" s="268"/>
      <c r="H940" s="286"/>
      <c r="I940" s="286"/>
      <c r="J940" s="279"/>
      <c r="K940" s="287"/>
      <c r="AJ940" s="242"/>
      <c r="AK940" s="242"/>
    </row>
    <row r="941" s="233" customFormat="1" spans="1:37">
      <c r="A941" s="284"/>
      <c r="B941" s="285"/>
      <c r="C941" s="279"/>
      <c r="D941" s="279"/>
      <c r="E941" s="268"/>
      <c r="F941" s="268"/>
      <c r="G941" s="268"/>
      <c r="H941" s="286"/>
      <c r="I941" s="286"/>
      <c r="J941" s="279"/>
      <c r="K941" s="287"/>
      <c r="AJ941" s="242"/>
      <c r="AK941" s="242"/>
    </row>
    <row r="942" s="233" customFormat="1" spans="1:37">
      <c r="A942" s="284"/>
      <c r="B942" s="285"/>
      <c r="C942" s="279"/>
      <c r="D942" s="279"/>
      <c r="E942" s="268"/>
      <c r="F942" s="268"/>
      <c r="G942" s="268"/>
      <c r="H942" s="286"/>
      <c r="I942" s="286"/>
      <c r="J942" s="279"/>
      <c r="K942" s="287"/>
      <c r="AJ942" s="242"/>
      <c r="AK942" s="242"/>
    </row>
    <row r="943" s="233" customFormat="1" spans="1:37">
      <c r="A943" s="284"/>
      <c r="B943" s="285"/>
      <c r="C943" s="279"/>
      <c r="D943" s="279"/>
      <c r="E943" s="268"/>
      <c r="F943" s="268"/>
      <c r="G943" s="268"/>
      <c r="H943" s="286"/>
      <c r="I943" s="286"/>
      <c r="J943" s="279"/>
      <c r="K943" s="287"/>
      <c r="AJ943" s="242"/>
      <c r="AK943" s="242"/>
    </row>
    <row r="944" s="233" customFormat="1" spans="1:37">
      <c r="A944" s="284"/>
      <c r="B944" s="285"/>
      <c r="C944" s="279"/>
      <c r="D944" s="279"/>
      <c r="E944" s="268"/>
      <c r="F944" s="268"/>
      <c r="G944" s="268"/>
      <c r="H944" s="286"/>
      <c r="I944" s="286"/>
      <c r="J944" s="279"/>
      <c r="K944" s="287"/>
      <c r="AJ944" s="242"/>
      <c r="AK944" s="242"/>
    </row>
    <row r="945" s="233" customFormat="1" spans="1:37">
      <c r="A945" s="284"/>
      <c r="B945" s="285"/>
      <c r="C945" s="279"/>
      <c r="D945" s="279"/>
      <c r="E945" s="268"/>
      <c r="F945" s="268"/>
      <c r="G945" s="268"/>
      <c r="H945" s="286"/>
      <c r="I945" s="286"/>
      <c r="J945" s="279"/>
      <c r="K945" s="287"/>
      <c r="AJ945" s="242"/>
      <c r="AK945" s="242"/>
    </row>
    <row r="946" s="233" customFormat="1" spans="1:37">
      <c r="A946" s="284"/>
      <c r="B946" s="285"/>
      <c r="C946" s="279"/>
      <c r="D946" s="279"/>
      <c r="E946" s="268"/>
      <c r="F946" s="268"/>
      <c r="G946" s="268"/>
      <c r="H946" s="286"/>
      <c r="I946" s="286"/>
      <c r="J946" s="279"/>
      <c r="K946" s="287"/>
      <c r="AJ946" s="242"/>
      <c r="AK946" s="242"/>
    </row>
    <row r="947" s="233" customFormat="1" spans="1:37">
      <c r="A947" s="284"/>
      <c r="B947" s="285"/>
      <c r="C947" s="279"/>
      <c r="D947" s="279"/>
      <c r="E947" s="268"/>
      <c r="F947" s="268"/>
      <c r="G947" s="268"/>
      <c r="H947" s="286"/>
      <c r="I947" s="286"/>
      <c r="J947" s="279"/>
      <c r="K947" s="287"/>
      <c r="AJ947" s="242"/>
      <c r="AK947" s="242"/>
    </row>
    <row r="948" s="233" customFormat="1" spans="1:37">
      <c r="A948" s="284"/>
      <c r="B948" s="285"/>
      <c r="C948" s="279"/>
      <c r="D948" s="279"/>
      <c r="E948" s="268"/>
      <c r="F948" s="268"/>
      <c r="G948" s="268"/>
      <c r="H948" s="286"/>
      <c r="I948" s="286"/>
      <c r="J948" s="279"/>
      <c r="K948" s="287"/>
      <c r="AJ948" s="242"/>
      <c r="AK948" s="242"/>
    </row>
    <row r="949" s="233" customFormat="1" spans="1:37">
      <c r="A949" s="284"/>
      <c r="B949" s="285"/>
      <c r="C949" s="279"/>
      <c r="D949" s="279"/>
      <c r="E949" s="268"/>
      <c r="F949" s="268"/>
      <c r="G949" s="268"/>
      <c r="H949" s="286"/>
      <c r="I949" s="286"/>
      <c r="J949" s="279"/>
      <c r="K949" s="287"/>
      <c r="AJ949" s="242"/>
      <c r="AK949" s="242"/>
    </row>
    <row r="950" s="233" customFormat="1" spans="1:37">
      <c r="A950" s="284"/>
      <c r="B950" s="285"/>
      <c r="C950" s="279"/>
      <c r="D950" s="279"/>
      <c r="E950" s="268"/>
      <c r="F950" s="268"/>
      <c r="G950" s="268"/>
      <c r="H950" s="286"/>
      <c r="I950" s="286"/>
      <c r="J950" s="279"/>
      <c r="K950" s="287"/>
      <c r="AJ950" s="242"/>
      <c r="AK950" s="242"/>
    </row>
    <row r="951" s="233" customFormat="1" spans="1:37">
      <c r="A951" s="284"/>
      <c r="B951" s="285"/>
      <c r="C951" s="279"/>
      <c r="D951" s="279"/>
      <c r="E951" s="268"/>
      <c r="F951" s="268"/>
      <c r="G951" s="268"/>
      <c r="H951" s="286"/>
      <c r="I951" s="286"/>
      <c r="J951" s="279"/>
      <c r="K951" s="287"/>
      <c r="AJ951" s="242"/>
      <c r="AK951" s="242"/>
    </row>
    <row r="952" s="233" customFormat="1" spans="1:37">
      <c r="A952" s="284"/>
      <c r="B952" s="285"/>
      <c r="C952" s="279"/>
      <c r="D952" s="279"/>
      <c r="E952" s="268"/>
      <c r="F952" s="268"/>
      <c r="G952" s="268"/>
      <c r="H952" s="286"/>
      <c r="I952" s="286"/>
      <c r="J952" s="279"/>
      <c r="K952" s="287"/>
      <c r="AJ952" s="242"/>
      <c r="AK952" s="242"/>
    </row>
    <row r="953" s="233" customFormat="1" spans="1:37">
      <c r="A953" s="284"/>
      <c r="B953" s="285"/>
      <c r="C953" s="279"/>
      <c r="D953" s="279"/>
      <c r="E953" s="268"/>
      <c r="F953" s="268"/>
      <c r="G953" s="268"/>
      <c r="H953" s="286"/>
      <c r="I953" s="286"/>
      <c r="J953" s="279"/>
      <c r="K953" s="287"/>
      <c r="AJ953" s="242"/>
      <c r="AK953" s="242"/>
    </row>
    <row r="954" spans="1:11">
      <c r="A954" s="284"/>
      <c r="B954" s="285"/>
      <c r="C954" s="279"/>
      <c r="D954" s="279"/>
      <c r="E954" s="268"/>
      <c r="F954" s="268"/>
      <c r="G954" s="268"/>
      <c r="H954" s="286"/>
      <c r="I954" s="286"/>
      <c r="J954" s="279"/>
      <c r="K954" s="287"/>
    </row>
    <row r="955" spans="1:11">
      <c r="A955" s="284"/>
      <c r="B955" s="285"/>
      <c r="C955" s="279"/>
      <c r="D955" s="279"/>
      <c r="E955" s="268"/>
      <c r="F955" s="268"/>
      <c r="G955" s="268"/>
      <c r="H955" s="286"/>
      <c r="I955" s="286"/>
      <c r="J955" s="279"/>
      <c r="K955" s="287"/>
    </row>
    <row r="956" spans="1:11">
      <c r="A956" s="284"/>
      <c r="B956" s="285"/>
      <c r="C956" s="279"/>
      <c r="D956" s="279"/>
      <c r="E956" s="268"/>
      <c r="F956" s="268"/>
      <c r="G956" s="268"/>
      <c r="H956" s="286"/>
      <c r="I956" s="286"/>
      <c r="J956" s="279"/>
      <c r="K956" s="287"/>
    </row>
    <row r="957" spans="1:11">
      <c r="A957" s="284"/>
      <c r="B957" s="285"/>
      <c r="C957" s="279"/>
      <c r="D957" s="279"/>
      <c r="E957" s="268"/>
      <c r="F957" s="268"/>
      <c r="G957" s="268"/>
      <c r="H957" s="286"/>
      <c r="I957" s="286"/>
      <c r="J957" s="279"/>
      <c r="K957" s="287"/>
    </row>
    <row r="958" spans="1:11">
      <c r="A958" s="284"/>
      <c r="B958" s="285"/>
      <c r="C958" s="279"/>
      <c r="D958" s="279"/>
      <c r="E958" s="268"/>
      <c r="F958" s="268"/>
      <c r="G958" s="268"/>
      <c r="H958" s="286"/>
      <c r="I958" s="286"/>
      <c r="J958" s="279"/>
      <c r="K958" s="287"/>
    </row>
    <row r="959" spans="1:11">
      <c r="A959" s="284"/>
      <c r="B959" s="285"/>
      <c r="C959" s="279"/>
      <c r="D959" s="279"/>
      <c r="E959" s="268"/>
      <c r="F959" s="268"/>
      <c r="G959" s="268"/>
      <c r="H959" s="286"/>
      <c r="I959" s="286"/>
      <c r="J959" s="279"/>
      <c r="K959" s="287"/>
    </row>
    <row r="960" spans="1:11">
      <c r="A960" s="284"/>
      <c r="B960" s="285"/>
      <c r="C960" s="279"/>
      <c r="D960" s="279"/>
      <c r="E960" s="268"/>
      <c r="F960" s="268"/>
      <c r="G960" s="268"/>
      <c r="H960" s="286"/>
      <c r="I960" s="286"/>
      <c r="J960" s="279"/>
      <c r="K960" s="287"/>
    </row>
    <row r="961" spans="1:11">
      <c r="A961" s="284"/>
      <c r="B961" s="285"/>
      <c r="C961" s="279"/>
      <c r="D961" s="279"/>
      <c r="E961" s="268"/>
      <c r="F961" s="268"/>
      <c r="G961" s="268"/>
      <c r="H961" s="286"/>
      <c r="I961" s="286"/>
      <c r="J961" s="279"/>
      <c r="K961" s="287"/>
    </row>
    <row r="962" spans="1:11">
      <c r="A962" s="284"/>
      <c r="B962" s="285"/>
      <c r="C962" s="279"/>
      <c r="D962" s="279"/>
      <c r="E962" s="268"/>
      <c r="F962" s="268"/>
      <c r="G962" s="268"/>
      <c r="H962" s="286"/>
      <c r="I962" s="286"/>
      <c r="J962" s="279"/>
      <c r="K962" s="287"/>
    </row>
    <row r="963" spans="1:11">
      <c r="A963" s="284"/>
      <c r="B963" s="285"/>
      <c r="C963" s="279"/>
      <c r="D963" s="279"/>
      <c r="E963" s="268"/>
      <c r="F963" s="268"/>
      <c r="G963" s="268"/>
      <c r="H963" s="286"/>
      <c r="I963" s="286"/>
      <c r="J963" s="279"/>
      <c r="K963" s="287"/>
    </row>
    <row r="964" spans="1:11">
      <c r="A964" s="284"/>
      <c r="B964" s="285"/>
      <c r="C964" s="279"/>
      <c r="D964" s="279"/>
      <c r="E964" s="268"/>
      <c r="F964" s="268"/>
      <c r="G964" s="268"/>
      <c r="H964" s="286"/>
      <c r="I964" s="286"/>
      <c r="J964" s="279"/>
      <c r="K964" s="287"/>
    </row>
  </sheetData>
  <sortState ref="A11:M964">
    <sortCondition ref="F11" descending="1"/>
  </sortState>
  <mergeCells count="13">
    <mergeCell ref="A3:K3"/>
    <mergeCell ref="I4:J4"/>
    <mergeCell ref="D5:G5"/>
    <mergeCell ref="I5:J5"/>
    <mergeCell ref="D6:F6"/>
    <mergeCell ref="I6:J6"/>
    <mergeCell ref="C7:D7"/>
    <mergeCell ref="E7:G7"/>
    <mergeCell ref="I7:J7"/>
    <mergeCell ref="C8:D8"/>
    <mergeCell ref="E8:G8"/>
    <mergeCell ref="I8:J8"/>
    <mergeCell ref="A1:K2"/>
  </mergeCells>
  <conditionalFormatting sqref="A121:A964">
    <cfRule type="duplicateValues" dxfId="13" priority="9"/>
  </conditionalFormatting>
  <printOptions horizontalCentered="1" gridLines="1"/>
  <pageMargins left="0.196850393700787" right="0.196850393700787" top="1.18110236220472" bottom="0.984251968503937" header="0.984251968503937" footer="0"/>
  <pageSetup paperSize="9" scale="66" firstPageNumber="0" fitToHeight="0" orientation="landscape" useFirstPageNumber="1" horizontalDpi="300" verticalDpi="300"/>
  <headerFooter alignWithMargins="0">
    <oddHeader>&amp;RPÁGINA: &amp;P DE &amp;N  </oddHeader>
    <oddFooter>&amp;LCarimbo e Assinatura
Responsável Técnico&amp;CCarimbo e Assinatura
Responsável pela Verificação &amp;RCarimbo e Assinatura
Responsável pela Aprovação</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11">
    <pageSetUpPr fitToPage="1"/>
  </sheetPr>
  <dimension ref="A1:X39"/>
  <sheetViews>
    <sheetView view="pageBreakPreview" zoomScale="85" zoomScaleNormal="100" workbookViewId="0">
      <selection activeCell="F40" sqref="F40"/>
    </sheetView>
  </sheetViews>
  <sheetFormatPr defaultColWidth="11.4285714285714" defaultRowHeight="15"/>
  <cols>
    <col min="1" max="1" width="4.71428571428571" style="131" customWidth="1"/>
    <col min="2" max="2" width="45.2857142857143" style="132" customWidth="1"/>
    <col min="3" max="3" width="13.5714285714286" style="133" customWidth="1"/>
    <col min="4" max="4" width="12.7142857142857" style="134" customWidth="1"/>
    <col min="5" max="5" width="8.42857142857143" style="133" customWidth="1"/>
    <col min="6" max="6" width="12.7142857142857" style="134" customWidth="1"/>
    <col min="7" max="7" width="10.7142857142857" style="133" customWidth="1"/>
    <col min="8" max="8" width="12.7142857142857" style="134" customWidth="1"/>
    <col min="9" max="9" width="8.42857142857143" style="133" customWidth="1"/>
    <col min="10" max="10" width="12.7142857142857" style="134" customWidth="1"/>
    <col min="11" max="11" width="8.42857142857143" style="133" customWidth="1"/>
    <col min="12" max="12" width="12.7142857142857" style="134" customWidth="1"/>
    <col min="13" max="13" width="8.42857142857143" style="133" customWidth="1"/>
    <col min="14" max="14" width="12.8571428571429" style="134" customWidth="1"/>
    <col min="15" max="15" width="8.42857142857143" style="133" customWidth="1"/>
    <col min="16" max="16" width="12.7142857142857" style="135" customWidth="1"/>
    <col min="17" max="17" width="12.7142857142857" style="130" customWidth="1"/>
    <col min="18" max="19" width="11.4285714285714" style="136"/>
    <col min="20" max="20" width="13.7142857142857" style="136" customWidth="1"/>
    <col min="21" max="21" width="12.5714285714286" style="136"/>
    <col min="22" max="16384" width="11.4285714285714" style="136"/>
  </cols>
  <sheetData>
    <row r="1" s="125" customFormat="1" ht="24.75" customHeight="1" spans="1:17">
      <c r="A1" s="137" t="s">
        <v>881</v>
      </c>
      <c r="B1" s="137"/>
      <c r="C1" s="137"/>
      <c r="D1" s="137"/>
      <c r="E1" s="137"/>
      <c r="F1" s="137"/>
      <c r="G1" s="137"/>
      <c r="H1" s="137"/>
      <c r="I1" s="137"/>
      <c r="J1" s="137"/>
      <c r="K1" s="137"/>
      <c r="L1" s="137"/>
      <c r="M1" s="137"/>
      <c r="N1" s="137"/>
      <c r="O1" s="137"/>
      <c r="P1" s="137"/>
      <c r="Q1" s="207"/>
    </row>
    <row r="2" customHeight="1" spans="1:16">
      <c r="A2" s="138"/>
      <c r="B2" s="139"/>
      <c r="C2" s="139"/>
      <c r="D2" s="139"/>
      <c r="E2" s="139"/>
      <c r="F2" s="139"/>
      <c r="G2" s="140"/>
      <c r="H2" s="141"/>
      <c r="I2" s="205"/>
      <c r="J2" s="205"/>
      <c r="K2" s="205"/>
      <c r="L2" s="205"/>
      <c r="M2" s="205"/>
      <c r="N2" s="205"/>
      <c r="O2" s="205"/>
      <c r="P2" s="141"/>
    </row>
    <row r="3" customHeight="1" spans="1:21">
      <c r="A3" s="142"/>
      <c r="B3" s="143"/>
      <c r="C3" s="143"/>
      <c r="D3" s="143"/>
      <c r="E3" s="143"/>
      <c r="F3" s="143"/>
      <c r="H3" s="144"/>
      <c r="I3" s="206"/>
      <c r="J3" s="206"/>
      <c r="K3" s="206"/>
      <c r="L3" s="206"/>
      <c r="O3" s="206"/>
      <c r="T3" s="147" t="s">
        <v>444</v>
      </c>
      <c r="U3" s="208" t="str">
        <f>IF('FOLHA FECHAMENTO'!$L$9&lt;&gt;"",'FOLHA FECHAMENTO'!$L$9," ")</f>
        <v> </v>
      </c>
    </row>
    <row r="4" customHeight="1" spans="1:21">
      <c r="A4" s="142"/>
      <c r="B4" s="143"/>
      <c r="C4" s="143"/>
      <c r="D4" s="143"/>
      <c r="E4" s="143"/>
      <c r="F4" s="143"/>
      <c r="H4" s="144"/>
      <c r="I4" s="206"/>
      <c r="J4" s="206"/>
      <c r="K4" s="206"/>
      <c r="L4" s="206"/>
      <c r="O4" s="206"/>
      <c r="T4" s="147" t="s">
        <v>882</v>
      </c>
      <c r="U4" s="209" t="str">
        <f>IF('FOLHA FECHAMENTO'!K10&lt;&gt;"",'FOLHA FECHAMENTO'!K10," ")</f>
        <v>REFORMA</v>
      </c>
    </row>
    <row r="5" ht="16.5" customHeight="1" spans="1:21">
      <c r="A5" s="145"/>
      <c r="B5" s="146"/>
      <c r="C5" s="146"/>
      <c r="D5" s="146"/>
      <c r="E5" s="146"/>
      <c r="F5" s="146"/>
      <c r="H5" s="144"/>
      <c r="I5" s="206"/>
      <c r="J5" s="206"/>
      <c r="K5" s="206"/>
      <c r="L5" s="206"/>
      <c r="O5" s="206"/>
      <c r="T5" s="147" t="s">
        <v>453</v>
      </c>
      <c r="U5" s="210" t="str">
        <f>IF('FOLHA FECHAMENTO'!$K$12&lt;&gt;"",'FOLHA FECHAMENTO'!$K$12," ")</f>
        <v> </v>
      </c>
    </row>
    <row r="6" ht="16.5" customHeight="1" spans="1:21">
      <c r="A6" s="145"/>
      <c r="B6" s="146"/>
      <c r="C6" s="146"/>
      <c r="D6" s="146"/>
      <c r="E6" s="146"/>
      <c r="F6" s="146"/>
      <c r="G6" s="147"/>
      <c r="H6" s="144"/>
      <c r="I6" s="206"/>
      <c r="J6" s="206"/>
      <c r="K6" s="206"/>
      <c r="L6" s="206"/>
      <c r="O6" s="206"/>
      <c r="T6" s="147" t="s">
        <v>883</v>
      </c>
      <c r="U6" s="211" t="str">
        <f>IF('FOLHA FECHAMENTO'!$F$31&lt;&gt;"",'FOLHA FECHAMENTO'!$F$31," ")</f>
        <v> </v>
      </c>
    </row>
    <row r="7" ht="16.5" customHeight="1" spans="1:21">
      <c r="A7" s="145"/>
      <c r="B7" s="146"/>
      <c r="C7" s="146"/>
      <c r="D7" s="146"/>
      <c r="E7" s="146"/>
      <c r="F7" s="146"/>
      <c r="G7" s="147"/>
      <c r="H7" s="144"/>
      <c r="I7" s="206"/>
      <c r="J7" s="206"/>
      <c r="K7" s="206"/>
      <c r="L7" s="206"/>
      <c r="O7" s="206"/>
      <c r="T7" s="212" t="s">
        <v>884</v>
      </c>
      <c r="U7" s="213">
        <f>IF(BDI!D27&lt;&gt;"",BDI!D27," ")</f>
        <v>0.0373443983402491</v>
      </c>
    </row>
    <row r="8" ht="16.5" customHeight="1" spans="1:21">
      <c r="A8" s="145"/>
      <c r="B8" s="148"/>
      <c r="C8" s="148"/>
      <c r="D8" s="148"/>
      <c r="E8" s="148"/>
      <c r="F8" s="148"/>
      <c r="G8" s="149"/>
      <c r="H8" s="149"/>
      <c r="I8" s="149"/>
      <c r="J8" s="149"/>
      <c r="K8" s="149"/>
      <c r="L8" s="149"/>
      <c r="M8" s="149"/>
      <c r="N8" s="149"/>
      <c r="O8" s="149"/>
      <c r="T8" s="212" t="s">
        <v>885</v>
      </c>
      <c r="U8" s="213">
        <f>IF(BDI!$D$47&lt;&gt;"",BDI!$D$47," ")</f>
        <v>0</v>
      </c>
    </row>
    <row r="9" s="126" customFormat="1" ht="15.95" customHeight="1" spans="1:21">
      <c r="A9" s="150"/>
      <c r="B9" s="151" t="s">
        <v>886</v>
      </c>
      <c r="C9" s="152"/>
      <c r="D9" s="153">
        <v>30</v>
      </c>
      <c r="E9" s="154" t="s">
        <v>887</v>
      </c>
      <c r="F9" s="153">
        <v>60</v>
      </c>
      <c r="G9" s="155" t="s">
        <v>887</v>
      </c>
      <c r="H9" s="153">
        <v>90</v>
      </c>
      <c r="I9" s="154" t="s">
        <v>887</v>
      </c>
      <c r="J9" s="153">
        <v>120</v>
      </c>
      <c r="K9" s="155" t="s">
        <v>887</v>
      </c>
      <c r="L9" s="153">
        <v>150</v>
      </c>
      <c r="M9" s="155" t="s">
        <v>887</v>
      </c>
      <c r="N9" s="153">
        <v>180</v>
      </c>
      <c r="O9" s="155" t="s">
        <v>887</v>
      </c>
      <c r="P9" s="153">
        <v>210</v>
      </c>
      <c r="Q9" s="155" t="s">
        <v>887</v>
      </c>
      <c r="R9" s="153">
        <v>240</v>
      </c>
      <c r="S9" s="155" t="s">
        <v>887</v>
      </c>
      <c r="T9" s="214" t="s">
        <v>888</v>
      </c>
      <c r="U9" s="215" t="s">
        <v>888</v>
      </c>
    </row>
    <row r="10" s="127" customFormat="1" ht="12.75" customHeight="1" spans="1:21">
      <c r="A10" s="156" t="s">
        <v>491</v>
      </c>
      <c r="B10" s="157"/>
      <c r="C10" s="157" t="s">
        <v>889</v>
      </c>
      <c r="D10" s="158"/>
      <c r="E10" s="159"/>
      <c r="F10" s="158"/>
      <c r="G10" s="160"/>
      <c r="H10" s="158"/>
      <c r="I10" s="159"/>
      <c r="J10" s="158"/>
      <c r="K10" s="160"/>
      <c r="L10" s="158"/>
      <c r="M10" s="160"/>
      <c r="N10" s="158"/>
      <c r="O10" s="160"/>
      <c r="P10" s="158"/>
      <c r="Q10" s="160"/>
      <c r="R10" s="158"/>
      <c r="S10" s="160"/>
      <c r="T10" s="216" t="s">
        <v>890</v>
      </c>
      <c r="U10" s="217" t="s">
        <v>891</v>
      </c>
    </row>
    <row r="11" s="128" customFormat="1" ht="12.75" customHeight="1" spans="1:21">
      <c r="A11" s="161"/>
      <c r="B11" s="162"/>
      <c r="C11" s="162"/>
      <c r="D11" s="163"/>
      <c r="E11" s="164"/>
      <c r="F11" s="163"/>
      <c r="G11" s="165"/>
      <c r="H11" s="163"/>
      <c r="I11" s="164"/>
      <c r="J11" s="163"/>
      <c r="K11" s="165"/>
      <c r="L11" s="163"/>
      <c r="M11" s="165"/>
      <c r="N11" s="163"/>
      <c r="O11" s="165"/>
      <c r="P11" s="163"/>
      <c r="Q11" s="165"/>
      <c r="R11" s="163"/>
      <c r="S11" s="165"/>
      <c r="T11" s="218" t="s">
        <v>892</v>
      </c>
      <c r="U11" s="219" t="s">
        <v>893</v>
      </c>
    </row>
    <row r="12" s="129" customFormat="1" ht="12.75" customHeight="1" spans="1:24">
      <c r="A12" s="166">
        <v>1</v>
      </c>
      <c r="B12" s="167" t="str">
        <f>IF($A12&lt;&gt;"",VLOOKUP($A12,RESUMO!$B$14:$J$40,2,0),"")</f>
        <v>ADMINISTRAÇÃO LOCAL</v>
      </c>
      <c r="C12" s="168">
        <f t="shared" ref="C12:C21" si="0">IFERROR(T12/$T$27,0)</f>
        <v>0</v>
      </c>
      <c r="D12" s="169" t="e">
        <f t="shared" ref="D12:D31" si="1">IF(B12&lt;&gt;"",E12*T12," ")</f>
        <v>#DIV/0!</v>
      </c>
      <c r="E12" s="170" t="e">
        <f>(SUM(D13:D26)/SUM($T13:$T26))</f>
        <v>#DIV/0!</v>
      </c>
      <c r="F12" s="169" t="e">
        <f t="shared" ref="F12:F31" si="2">IF(B12&lt;&gt;"",G12*T12," ")</f>
        <v>#DIV/0!</v>
      </c>
      <c r="G12" s="170" t="e">
        <f>(SUM(F13:F26)/SUM($T13:$T26))</f>
        <v>#DIV/0!</v>
      </c>
      <c r="H12" s="169" t="e">
        <f t="shared" ref="H12:H31" si="3">IF(B12&lt;&gt;"",I12*T12," ")</f>
        <v>#DIV/0!</v>
      </c>
      <c r="I12" s="170" t="e">
        <f>(SUM(H13:H26)/SUM($T13:$T26))</f>
        <v>#DIV/0!</v>
      </c>
      <c r="J12" s="169" t="e">
        <f t="shared" ref="J12:J31" si="4">IF(B12&lt;&gt;"",K12*T12," ")</f>
        <v>#DIV/0!</v>
      </c>
      <c r="K12" s="170" t="e">
        <f>(SUM(J13:J26)/SUM($T13:$T26))</f>
        <v>#DIV/0!</v>
      </c>
      <c r="L12" s="169" t="e">
        <f>IF(B12&lt;&gt;"",M12*T12," ")</f>
        <v>#DIV/0!</v>
      </c>
      <c r="M12" s="170" t="e">
        <f>(SUM(L13:L26)/SUM($T13:$T26))</f>
        <v>#DIV/0!</v>
      </c>
      <c r="N12" s="169" t="e">
        <f>IF(B12&lt;&gt;"",O12*T12," ")</f>
        <v>#DIV/0!</v>
      </c>
      <c r="O12" s="170" t="e">
        <f>(SUM(N13:N26)/SUM($T13:$T26))</f>
        <v>#DIV/0!</v>
      </c>
      <c r="P12" s="169" t="e">
        <f>IF(B12&lt;&gt;"",Q12*T12," ")</f>
        <v>#DIV/0!</v>
      </c>
      <c r="Q12" s="170" t="e">
        <f>(SUM(P13:P26)/SUM($T13:$T26))</f>
        <v>#DIV/0!</v>
      </c>
      <c r="R12" s="169" t="e">
        <f>IF(B12&lt;&gt;"",S12*T12," ")</f>
        <v>#DIV/0!</v>
      </c>
      <c r="S12" s="170" t="e">
        <f>(SUM(R13:R26)/SUM($T13:$T26))</f>
        <v>#DIV/0!</v>
      </c>
      <c r="T12" s="169">
        <f t="shared" ref="T12:T31" si="5">(IF(B12&lt;&gt;"",U12*(1+$U$7)," "))</f>
        <v>0</v>
      </c>
      <c r="U12" s="220">
        <f>IF($B12&lt;&gt;"",VLOOKUP($A12,RESUMO!$B$14:$J$40,7,0),"")</f>
        <v>0</v>
      </c>
      <c r="X12" s="221" t="e">
        <f t="shared" ref="X12:X26" si="6">E12+G12+I12+K12+M12+O12+Q12+SS12+S12</f>
        <v>#DIV/0!</v>
      </c>
    </row>
    <row r="13" s="129" customFormat="1" ht="12.75" customHeight="1" spans="1:24">
      <c r="A13" s="166">
        <v>2</v>
      </c>
      <c r="B13" s="171" t="str">
        <f>IF($A13&lt;&gt;"",VLOOKUP($A13,RESUMO!$B$14:$J$40,2,0),"")</f>
        <v>SERVIÇOS PRELIMINARES</v>
      </c>
      <c r="C13" s="172">
        <f t="shared" si="0"/>
        <v>0</v>
      </c>
      <c r="D13" s="173">
        <f t="shared" si="1"/>
        <v>0</v>
      </c>
      <c r="E13" s="174">
        <v>0</v>
      </c>
      <c r="F13" s="173">
        <f t="shared" si="2"/>
        <v>0</v>
      </c>
      <c r="G13" s="174">
        <v>0</v>
      </c>
      <c r="H13" s="173">
        <f t="shared" si="3"/>
        <v>0</v>
      </c>
      <c r="I13" s="174">
        <v>0</v>
      </c>
      <c r="J13" s="173">
        <f t="shared" si="4"/>
        <v>0</v>
      </c>
      <c r="K13" s="174">
        <v>0</v>
      </c>
      <c r="L13" s="173">
        <f t="shared" ref="L13:L31" si="7">IF(B13&lt;&gt;"",M13*T13," ")</f>
        <v>0</v>
      </c>
      <c r="M13" s="174">
        <v>0</v>
      </c>
      <c r="N13" s="173">
        <f t="shared" ref="N13:N31" si="8">IF(B13&lt;&gt;"",O13*T13," ")</f>
        <v>0</v>
      </c>
      <c r="O13" s="174">
        <v>0</v>
      </c>
      <c r="P13" s="173">
        <f t="shared" ref="P13:P31" si="9">IF(B13&lt;&gt;"",Q13*T13," ")</f>
        <v>0</v>
      </c>
      <c r="Q13" s="174">
        <v>0</v>
      </c>
      <c r="R13" s="173">
        <f t="shared" ref="R13:R31" si="10">IF(B13&lt;&gt;"",S13*T13," ")</f>
        <v>0</v>
      </c>
      <c r="S13" s="174">
        <v>0</v>
      </c>
      <c r="T13" s="169">
        <f t="shared" si="5"/>
        <v>0</v>
      </c>
      <c r="U13" s="222">
        <f>IF($B13&lt;&gt;"",VLOOKUP($A13,RESUMO!$B$14:$J$40,7,0),"")</f>
        <v>0</v>
      </c>
      <c r="X13" s="221">
        <f t="shared" si="6"/>
        <v>0</v>
      </c>
    </row>
    <row r="14" s="129" customFormat="1" ht="12.75" customHeight="1" spans="1:24">
      <c r="A14" s="166">
        <v>3</v>
      </c>
      <c r="B14" s="171" t="str">
        <f>IF($A14&lt;&gt;"",VLOOKUP($A14,RESUMO!$B$14:$J$40,2,0),"")</f>
        <v>REMOÇÕES E DEMOLIÇÕES</v>
      </c>
      <c r="C14" s="172">
        <f t="shared" si="0"/>
        <v>0</v>
      </c>
      <c r="D14" s="173">
        <f t="shared" si="1"/>
        <v>0</v>
      </c>
      <c r="E14" s="174">
        <v>0</v>
      </c>
      <c r="F14" s="173">
        <f t="shared" si="2"/>
        <v>0</v>
      </c>
      <c r="G14" s="174">
        <v>0</v>
      </c>
      <c r="H14" s="173">
        <f t="shared" si="3"/>
        <v>0</v>
      </c>
      <c r="I14" s="174">
        <v>0</v>
      </c>
      <c r="J14" s="173">
        <f t="shared" si="4"/>
        <v>0</v>
      </c>
      <c r="K14" s="174">
        <v>0</v>
      </c>
      <c r="L14" s="173">
        <f t="shared" si="7"/>
        <v>0</v>
      </c>
      <c r="M14" s="174">
        <v>0</v>
      </c>
      <c r="N14" s="173">
        <f t="shared" si="8"/>
        <v>0</v>
      </c>
      <c r="O14" s="174">
        <v>0</v>
      </c>
      <c r="P14" s="173">
        <f t="shared" si="9"/>
        <v>0</v>
      </c>
      <c r="Q14" s="174">
        <v>0</v>
      </c>
      <c r="R14" s="173">
        <f t="shared" si="10"/>
        <v>0</v>
      </c>
      <c r="S14" s="174">
        <v>0</v>
      </c>
      <c r="T14" s="169">
        <f t="shared" si="5"/>
        <v>0</v>
      </c>
      <c r="U14" s="222">
        <f>IF($B14&lt;&gt;"",VLOOKUP($A14,RESUMO!$B$14:$J$40,7,0),"")</f>
        <v>0</v>
      </c>
      <c r="X14" s="221">
        <f t="shared" si="6"/>
        <v>0</v>
      </c>
    </row>
    <row r="15" s="129" customFormat="1" ht="12.75" customHeight="1" spans="1:24">
      <c r="A15" s="166">
        <v>4</v>
      </c>
      <c r="B15" s="171" t="str">
        <f>IF($A15&lt;&gt;"",VLOOKUP($A15,RESUMO!$B$14:$J$40,2,0),"")</f>
        <v>PAREDES E RODAPÉS</v>
      </c>
      <c r="C15" s="172">
        <f t="shared" si="0"/>
        <v>0</v>
      </c>
      <c r="D15" s="173">
        <f t="shared" si="1"/>
        <v>0</v>
      </c>
      <c r="E15" s="174">
        <v>0</v>
      </c>
      <c r="F15" s="173">
        <f t="shared" si="2"/>
        <v>0</v>
      </c>
      <c r="G15" s="174">
        <v>0</v>
      </c>
      <c r="H15" s="173">
        <f t="shared" si="3"/>
        <v>0</v>
      </c>
      <c r="I15" s="174">
        <v>0</v>
      </c>
      <c r="J15" s="173">
        <f t="shared" si="4"/>
        <v>0</v>
      </c>
      <c r="K15" s="174">
        <v>0</v>
      </c>
      <c r="L15" s="173">
        <f t="shared" si="7"/>
        <v>0</v>
      </c>
      <c r="M15" s="174">
        <v>0</v>
      </c>
      <c r="N15" s="173">
        <f t="shared" si="8"/>
        <v>0</v>
      </c>
      <c r="O15" s="174">
        <v>0</v>
      </c>
      <c r="P15" s="173">
        <f t="shared" si="9"/>
        <v>0</v>
      </c>
      <c r="Q15" s="174">
        <v>0</v>
      </c>
      <c r="R15" s="173">
        <f t="shared" si="10"/>
        <v>0</v>
      </c>
      <c r="S15" s="174">
        <v>0</v>
      </c>
      <c r="T15" s="169">
        <f t="shared" si="5"/>
        <v>0</v>
      </c>
      <c r="U15" s="222">
        <f>IF($B15&lt;&gt;"",VLOOKUP($A15,RESUMO!$B$14:$J$40,7,0),"")</f>
        <v>0</v>
      </c>
      <c r="X15" s="221">
        <f t="shared" si="6"/>
        <v>0</v>
      </c>
    </row>
    <row r="16" s="129" customFormat="1" ht="12.75" customHeight="1" spans="1:24">
      <c r="A16" s="166">
        <v>6</v>
      </c>
      <c r="B16" s="171" t="str">
        <f>IF($A16&lt;&gt;"",VLOOKUP($A16,RESUMO!$B$14:$J$40,2,0),"")</f>
        <v>FORROS</v>
      </c>
      <c r="C16" s="172">
        <f t="shared" si="0"/>
        <v>0</v>
      </c>
      <c r="D16" s="173">
        <f t="shared" si="1"/>
        <v>0</v>
      </c>
      <c r="E16" s="174">
        <v>0</v>
      </c>
      <c r="F16" s="173">
        <f t="shared" si="2"/>
        <v>0</v>
      </c>
      <c r="G16" s="174">
        <v>0</v>
      </c>
      <c r="H16" s="173">
        <f t="shared" si="3"/>
        <v>0</v>
      </c>
      <c r="I16" s="174">
        <v>0</v>
      </c>
      <c r="J16" s="173">
        <f t="shared" si="4"/>
        <v>0</v>
      </c>
      <c r="K16" s="174">
        <v>0</v>
      </c>
      <c r="L16" s="173">
        <f t="shared" si="7"/>
        <v>0</v>
      </c>
      <c r="M16" s="174">
        <v>0</v>
      </c>
      <c r="N16" s="173">
        <f t="shared" si="8"/>
        <v>0</v>
      </c>
      <c r="O16" s="174">
        <v>0</v>
      </c>
      <c r="P16" s="173">
        <f t="shared" si="9"/>
        <v>0</v>
      </c>
      <c r="Q16" s="174">
        <v>0</v>
      </c>
      <c r="R16" s="173">
        <f t="shared" si="10"/>
        <v>0</v>
      </c>
      <c r="S16" s="174">
        <v>0</v>
      </c>
      <c r="T16" s="169">
        <f t="shared" si="5"/>
        <v>0</v>
      </c>
      <c r="U16" s="222">
        <f>IF($B16&lt;&gt;"",VLOOKUP($A16,RESUMO!$B$14:$J$40,7,0),"")</f>
        <v>0</v>
      </c>
      <c r="X16" s="221">
        <f t="shared" si="6"/>
        <v>0</v>
      </c>
    </row>
    <row r="17" s="129" customFormat="1" ht="12.75" customHeight="1" spans="1:24">
      <c r="A17" s="166">
        <v>7</v>
      </c>
      <c r="B17" s="171" t="str">
        <f>IF($A17&lt;&gt;"",VLOOKUP($A17,RESUMO!$B$14:$J$40,2,0),"")</f>
        <v>PORTAS </v>
      </c>
      <c r="C17" s="172">
        <f t="shared" si="0"/>
        <v>0</v>
      </c>
      <c r="D17" s="173">
        <f t="shared" si="1"/>
        <v>0</v>
      </c>
      <c r="E17" s="174">
        <v>0</v>
      </c>
      <c r="F17" s="173">
        <f t="shared" si="2"/>
        <v>0</v>
      </c>
      <c r="G17" s="174">
        <v>0</v>
      </c>
      <c r="H17" s="173">
        <f t="shared" si="3"/>
        <v>0</v>
      </c>
      <c r="I17" s="174">
        <v>0</v>
      </c>
      <c r="J17" s="173">
        <f t="shared" si="4"/>
        <v>0</v>
      </c>
      <c r="K17" s="174">
        <v>0</v>
      </c>
      <c r="L17" s="173">
        <f t="shared" si="7"/>
        <v>0</v>
      </c>
      <c r="M17" s="174">
        <v>0</v>
      </c>
      <c r="N17" s="173">
        <f t="shared" si="8"/>
        <v>0</v>
      </c>
      <c r="O17" s="174">
        <v>0</v>
      </c>
      <c r="P17" s="173">
        <f t="shared" si="9"/>
        <v>0</v>
      </c>
      <c r="Q17" s="174">
        <v>0</v>
      </c>
      <c r="R17" s="173">
        <f t="shared" si="10"/>
        <v>0</v>
      </c>
      <c r="S17" s="174">
        <v>0</v>
      </c>
      <c r="T17" s="169">
        <f t="shared" si="5"/>
        <v>0</v>
      </c>
      <c r="U17" s="222">
        <f>IF($B17&lt;&gt;"",VLOOKUP($A17,RESUMO!$B$14:$J$40,7,0),"")</f>
        <v>0</v>
      </c>
      <c r="X17" s="221">
        <f t="shared" si="6"/>
        <v>0</v>
      </c>
    </row>
    <row r="18" s="129" customFormat="1" ht="12.75" customHeight="1" spans="1:24">
      <c r="A18" s="166">
        <v>8</v>
      </c>
      <c r="B18" s="171" t="str">
        <f>IF($A18&lt;&gt;"",VLOOKUP($A18,RESUMO!$B$14:$J$40,2,0),"")</f>
        <v>PISO</v>
      </c>
      <c r="C18" s="172">
        <f t="shared" si="0"/>
        <v>0</v>
      </c>
      <c r="D18" s="173">
        <f t="shared" si="1"/>
        <v>0</v>
      </c>
      <c r="E18" s="174">
        <v>0</v>
      </c>
      <c r="F18" s="173">
        <f t="shared" si="2"/>
        <v>0</v>
      </c>
      <c r="G18" s="174">
        <v>0</v>
      </c>
      <c r="H18" s="173">
        <f t="shared" si="3"/>
        <v>0</v>
      </c>
      <c r="I18" s="174">
        <v>0</v>
      </c>
      <c r="J18" s="173">
        <f t="shared" si="4"/>
        <v>0</v>
      </c>
      <c r="K18" s="174">
        <v>0</v>
      </c>
      <c r="L18" s="173">
        <f t="shared" si="7"/>
        <v>0</v>
      </c>
      <c r="M18" s="174">
        <v>0</v>
      </c>
      <c r="N18" s="173">
        <f t="shared" si="8"/>
        <v>0</v>
      </c>
      <c r="O18" s="174">
        <v>0</v>
      </c>
      <c r="P18" s="173">
        <f t="shared" si="9"/>
        <v>0</v>
      </c>
      <c r="Q18" s="174">
        <v>0</v>
      </c>
      <c r="R18" s="173">
        <f t="shared" si="10"/>
        <v>0</v>
      </c>
      <c r="S18" s="174">
        <v>0</v>
      </c>
      <c r="T18" s="169">
        <f t="shared" si="5"/>
        <v>0</v>
      </c>
      <c r="U18" s="222">
        <f>IF($B18&lt;&gt;"",VLOOKUP($A18,RESUMO!$B$14:$J$40,7,0),"")</f>
        <v>0</v>
      </c>
      <c r="X18" s="221">
        <f t="shared" si="6"/>
        <v>0</v>
      </c>
    </row>
    <row r="19" s="129" customFormat="1" ht="12.75" customHeight="1" spans="1:24">
      <c r="A19" s="166">
        <v>9</v>
      </c>
      <c r="B19" s="171" t="str">
        <f>IF($A19&lt;&gt;"",VLOOKUP($A19,RESUMO!$B$14:$J$40,2,0),"")</f>
        <v>PINTURA</v>
      </c>
      <c r="C19" s="172">
        <f t="shared" si="0"/>
        <v>0</v>
      </c>
      <c r="D19" s="173">
        <f t="shared" si="1"/>
        <v>0</v>
      </c>
      <c r="E19" s="174">
        <v>0</v>
      </c>
      <c r="F19" s="173">
        <f t="shared" si="2"/>
        <v>0</v>
      </c>
      <c r="G19" s="174">
        <v>0</v>
      </c>
      <c r="H19" s="173">
        <f t="shared" si="3"/>
        <v>0</v>
      </c>
      <c r="I19" s="174">
        <v>0</v>
      </c>
      <c r="J19" s="173">
        <f t="shared" si="4"/>
        <v>0</v>
      </c>
      <c r="K19" s="174">
        <v>0</v>
      </c>
      <c r="L19" s="173">
        <f t="shared" si="7"/>
        <v>0</v>
      </c>
      <c r="M19" s="174">
        <v>0</v>
      </c>
      <c r="N19" s="173">
        <f t="shared" si="8"/>
        <v>0</v>
      </c>
      <c r="O19" s="174">
        <v>0</v>
      </c>
      <c r="P19" s="173">
        <f t="shared" si="9"/>
        <v>0</v>
      </c>
      <c r="Q19" s="174">
        <v>0</v>
      </c>
      <c r="R19" s="173">
        <f t="shared" si="10"/>
        <v>0</v>
      </c>
      <c r="S19" s="174">
        <v>0</v>
      </c>
      <c r="T19" s="169">
        <f t="shared" si="5"/>
        <v>0</v>
      </c>
      <c r="U19" s="222">
        <f>IF($B19&lt;&gt;"",VLOOKUP($A19,RESUMO!$B$14:$J$40,7,0),"")</f>
        <v>0</v>
      </c>
      <c r="X19" s="221">
        <f t="shared" si="6"/>
        <v>0</v>
      </c>
    </row>
    <row r="20" s="129" customFormat="1" ht="12.75" customHeight="1" spans="1:24">
      <c r="A20" s="166">
        <v>10</v>
      </c>
      <c r="B20" s="171" t="str">
        <f>IF($A20&lt;&gt;"",VLOOKUP($A20,RESUMO!$B$14:$J$40,2,0),"")</f>
        <v>INSTALAÇÕES ELÉTRICAS, LÓGICAS E ILUMINAÇÃO</v>
      </c>
      <c r="C20" s="172">
        <f t="shared" si="0"/>
        <v>0</v>
      </c>
      <c r="D20" s="173">
        <f t="shared" si="1"/>
        <v>0</v>
      </c>
      <c r="E20" s="175">
        <v>0</v>
      </c>
      <c r="F20" s="173">
        <f t="shared" si="2"/>
        <v>0</v>
      </c>
      <c r="G20" s="174">
        <v>0</v>
      </c>
      <c r="H20" s="173">
        <f t="shared" si="3"/>
        <v>0</v>
      </c>
      <c r="I20" s="174">
        <v>0</v>
      </c>
      <c r="J20" s="173">
        <f t="shared" si="4"/>
        <v>0</v>
      </c>
      <c r="K20" s="174">
        <v>0</v>
      </c>
      <c r="L20" s="173">
        <f t="shared" si="7"/>
        <v>0</v>
      </c>
      <c r="M20" s="174">
        <v>0</v>
      </c>
      <c r="N20" s="173">
        <f t="shared" si="8"/>
        <v>0</v>
      </c>
      <c r="O20" s="174">
        <v>0</v>
      </c>
      <c r="P20" s="173">
        <f t="shared" si="9"/>
        <v>0</v>
      </c>
      <c r="Q20" s="174">
        <v>0</v>
      </c>
      <c r="R20" s="173">
        <f t="shared" si="10"/>
        <v>0</v>
      </c>
      <c r="S20" s="174">
        <v>0</v>
      </c>
      <c r="T20" s="169">
        <f t="shared" si="5"/>
        <v>0</v>
      </c>
      <c r="U20" s="222">
        <f>IF($B20&lt;&gt;"",VLOOKUP($A20,RESUMO!$B$14:$J$40,7,0),"")</f>
        <v>0</v>
      </c>
      <c r="X20" s="221">
        <f t="shared" si="6"/>
        <v>0</v>
      </c>
    </row>
    <row r="21" s="129" customFormat="1" ht="15.75" spans="1:24">
      <c r="A21" s="166">
        <v>12</v>
      </c>
      <c r="B21" s="171" t="str">
        <f>IF($A21&lt;&gt;"",VLOOKUP($A21,RESUMO!$B$14:$J$40,2,0),"")</f>
        <v>LIMPEZA</v>
      </c>
      <c r="C21" s="172">
        <f t="shared" si="0"/>
        <v>0</v>
      </c>
      <c r="D21" s="173">
        <f t="shared" si="1"/>
        <v>0</v>
      </c>
      <c r="E21" s="175">
        <v>0</v>
      </c>
      <c r="F21" s="173">
        <f t="shared" si="2"/>
        <v>0</v>
      </c>
      <c r="G21" s="175">
        <v>0</v>
      </c>
      <c r="H21" s="173">
        <f t="shared" si="3"/>
        <v>0</v>
      </c>
      <c r="I21" s="175">
        <v>0</v>
      </c>
      <c r="J21" s="173">
        <f t="shared" si="4"/>
        <v>0</v>
      </c>
      <c r="K21" s="174">
        <v>0</v>
      </c>
      <c r="L21" s="173">
        <f t="shared" si="7"/>
        <v>0</v>
      </c>
      <c r="M21" s="174">
        <v>0</v>
      </c>
      <c r="N21" s="173">
        <f t="shared" si="8"/>
        <v>0</v>
      </c>
      <c r="O21" s="174">
        <v>0</v>
      </c>
      <c r="P21" s="173">
        <f t="shared" si="9"/>
        <v>0</v>
      </c>
      <c r="Q21" s="174">
        <v>0</v>
      </c>
      <c r="R21" s="173">
        <f t="shared" si="10"/>
        <v>0</v>
      </c>
      <c r="S21" s="174">
        <v>0</v>
      </c>
      <c r="T21" s="169">
        <f t="shared" si="5"/>
        <v>0</v>
      </c>
      <c r="U21" s="222">
        <f>IF($B21&lt;&gt;"",VLOOKUP($A21,RESUMO!$B$14:$J$40,7,0),"")</f>
        <v>0</v>
      </c>
      <c r="X21" s="221">
        <f t="shared" si="6"/>
        <v>0</v>
      </c>
    </row>
    <row r="22" s="129" customFormat="1" ht="12.75" customHeight="1" spans="1:24">
      <c r="A22" s="176"/>
      <c r="B22" s="177" t="s">
        <v>894</v>
      </c>
      <c r="C22" s="176"/>
      <c r="D22" s="178"/>
      <c r="E22" s="178"/>
      <c r="F22" s="178"/>
      <c r="G22" s="178"/>
      <c r="H22" s="178"/>
      <c r="I22" s="178"/>
      <c r="J22" s="178"/>
      <c r="K22" s="178"/>
      <c r="L22" s="178"/>
      <c r="M22" s="178"/>
      <c r="N22" s="178"/>
      <c r="O22" s="178"/>
      <c r="P22" s="178"/>
      <c r="Q22" s="178"/>
      <c r="R22" s="178"/>
      <c r="S22" s="178"/>
      <c r="T22" s="178"/>
      <c r="U22" s="223"/>
      <c r="X22" s="221">
        <f t="shared" si="6"/>
        <v>0</v>
      </c>
    </row>
    <row r="23" s="129" customFormat="1" ht="12.75" customHeight="1" spans="1:24">
      <c r="A23" s="166">
        <v>5</v>
      </c>
      <c r="B23" s="171" t="str">
        <f>IF($A23&lt;&gt;"",VLOOKUP($A23,RESUMO!$B$14:$J$40,2,0),"")</f>
        <v>DIVISÓRIAS ESPECIAIS</v>
      </c>
      <c r="C23" s="172">
        <f>IFERROR(T23/$T$27,0)</f>
        <v>0</v>
      </c>
      <c r="D23" s="169">
        <f>IF(B23&lt;&gt;"",E23*T23," ")</f>
        <v>0</v>
      </c>
      <c r="E23" s="179">
        <v>0</v>
      </c>
      <c r="F23" s="169">
        <f>IF(B23&lt;&gt;"",G23*T23," ")</f>
        <v>0</v>
      </c>
      <c r="G23" s="179">
        <v>0</v>
      </c>
      <c r="H23" s="169">
        <f>IF(B23&lt;&gt;"",I23*T23," ")</f>
        <v>0</v>
      </c>
      <c r="I23" s="179">
        <v>0</v>
      </c>
      <c r="J23" s="169">
        <f>IF(B23&lt;&gt;"",K23*T23," ")</f>
        <v>0</v>
      </c>
      <c r="K23" s="179">
        <v>0</v>
      </c>
      <c r="L23" s="169">
        <f>IF(B23&lt;&gt;"",M23*T23," ")</f>
        <v>0</v>
      </c>
      <c r="M23" s="179">
        <v>0</v>
      </c>
      <c r="N23" s="169">
        <f>IF(B23&lt;&gt;"",O23*T23," ")</f>
        <v>0</v>
      </c>
      <c r="O23" s="179">
        <v>0</v>
      </c>
      <c r="P23" s="169">
        <f>IF(B23&lt;&gt;"",Q23*T23," ")</f>
        <v>0</v>
      </c>
      <c r="Q23" s="179">
        <v>0</v>
      </c>
      <c r="R23" s="169">
        <f>IF(B23&lt;&gt;"",S23*T23," ")</f>
        <v>0</v>
      </c>
      <c r="S23" s="179">
        <v>0</v>
      </c>
      <c r="T23" s="169">
        <f>(IF(B23&lt;&gt;"",U23*(1+$U$8)," "))</f>
        <v>0</v>
      </c>
      <c r="U23" s="222">
        <f>IF($B23&lt;&gt;"",VLOOKUP($A23,RESUMO!$B$14:$J$40,7,0),"")</f>
        <v>0</v>
      </c>
      <c r="X23" s="221">
        <f t="shared" si="6"/>
        <v>0</v>
      </c>
    </row>
    <row r="24" s="129" customFormat="1" ht="12.75" customHeight="1" spans="1:24">
      <c r="A24" s="180">
        <v>11</v>
      </c>
      <c r="B24" s="171" t="str">
        <f>IF($A24&lt;&gt;"",VLOOKUP($A24,RESUMO!$B$14:$J$40,2,0),"")</f>
        <v>EQUIPAMENTOS DE LÓGICA</v>
      </c>
      <c r="C24" s="172">
        <f>IFERROR(T24/$T$27,0)</f>
        <v>0</v>
      </c>
      <c r="D24" s="173">
        <f>IF(B24&lt;&gt;"",E24*T24," ")</f>
        <v>0</v>
      </c>
      <c r="E24" s="181">
        <v>0</v>
      </c>
      <c r="F24" s="173">
        <f>IF(B24&lt;&gt;"",G24*T24," ")</f>
        <v>0</v>
      </c>
      <c r="G24" s="181">
        <v>0</v>
      </c>
      <c r="H24" s="173">
        <f>IF(B24&lt;&gt;"",I24*T24," ")</f>
        <v>0</v>
      </c>
      <c r="I24" s="181">
        <v>0</v>
      </c>
      <c r="J24" s="173">
        <f>IF(B24&lt;&gt;"",K24*T24," ")</f>
        <v>0</v>
      </c>
      <c r="K24" s="181">
        <v>0</v>
      </c>
      <c r="L24" s="169">
        <f t="shared" ref="L24:L26" si="11">IF(B24&lt;&gt;"",M24*T24," ")</f>
        <v>0</v>
      </c>
      <c r="M24" s="181">
        <v>0</v>
      </c>
      <c r="N24" s="169">
        <f t="shared" ref="N24:N26" si="12">IF(B24&lt;&gt;"",O24*T24," ")</f>
        <v>0</v>
      </c>
      <c r="O24" s="181">
        <v>0</v>
      </c>
      <c r="P24" s="169">
        <f t="shared" ref="P24:P26" si="13">IF(B24&lt;&gt;"",Q24*T24," ")</f>
        <v>0</v>
      </c>
      <c r="Q24" s="181">
        <v>0</v>
      </c>
      <c r="R24" s="169">
        <f t="shared" ref="R24:R26" si="14">IF(B24&lt;&gt;"",S24*T24," ")</f>
        <v>0</v>
      </c>
      <c r="S24" s="181">
        <v>0</v>
      </c>
      <c r="T24" s="169">
        <f t="shared" ref="T24:T26" si="15">(IF(B24&lt;&gt;"",U24*(1+$U$8)," "))</f>
        <v>0</v>
      </c>
      <c r="U24" s="222">
        <f>IF($B24&lt;&gt;"",VLOOKUP($A24,RESUMO!$B$14:$J$40,7,0),"")</f>
        <v>0</v>
      </c>
      <c r="X24" s="221">
        <f t="shared" si="6"/>
        <v>0</v>
      </c>
    </row>
    <row r="25" s="129" customFormat="1" ht="12.6" customHeight="1" spans="1:24">
      <c r="A25" s="180"/>
      <c r="B25" s="171" t="str">
        <f>IF($A25&lt;&gt;"",VLOOKUP($A25,RESUMO!$B$14:$J$40,2,0),"")</f>
        <v/>
      </c>
      <c r="C25" s="172">
        <f>IFERROR(T25/$T$27,0)</f>
        <v>0</v>
      </c>
      <c r="D25" s="173" t="str">
        <f>IF(B25&lt;&gt;"",E25*T25," ")</f>
        <v> </v>
      </c>
      <c r="E25" s="181"/>
      <c r="F25" s="173" t="str">
        <f>IF(B25&lt;&gt;"",G25*T25," ")</f>
        <v> </v>
      </c>
      <c r="G25" s="181"/>
      <c r="H25" s="173" t="str">
        <f>IF(B25&lt;&gt;"",I25*T25," ")</f>
        <v> </v>
      </c>
      <c r="I25" s="181"/>
      <c r="J25" s="173" t="str">
        <f>IF(B25&lt;&gt;"",K25*T25," ")</f>
        <v> </v>
      </c>
      <c r="K25" s="181"/>
      <c r="L25" s="169" t="str">
        <f t="shared" si="11"/>
        <v> </v>
      </c>
      <c r="M25" s="181"/>
      <c r="N25" s="169" t="str">
        <f t="shared" si="12"/>
        <v> </v>
      </c>
      <c r="O25" s="181"/>
      <c r="P25" s="169" t="str">
        <f t="shared" si="13"/>
        <v> </v>
      </c>
      <c r="Q25" s="181"/>
      <c r="R25" s="169" t="str">
        <f t="shared" si="14"/>
        <v> </v>
      </c>
      <c r="S25" s="181"/>
      <c r="T25" s="169" t="str">
        <f t="shared" si="15"/>
        <v> </v>
      </c>
      <c r="U25" s="222" t="str">
        <f>IF($B25&lt;&gt;"",VLOOKUP($A25,RESUMO!$B$14:$J$40,7,0),"")</f>
        <v/>
      </c>
      <c r="X25" s="221">
        <f t="shared" si="6"/>
        <v>0</v>
      </c>
    </row>
    <row r="26" s="129" customFormat="1" ht="12.6" customHeight="1" spans="1:24">
      <c r="A26" s="180"/>
      <c r="B26" s="171" t="str">
        <f>IF($A26&lt;&gt;"",VLOOKUP($A26,RESUMO!$B$14:$J$40,2,0),"")</f>
        <v/>
      </c>
      <c r="C26" s="172">
        <f>IFERROR(T26/$T$27,0)</f>
        <v>0</v>
      </c>
      <c r="D26" s="173" t="str">
        <f>IF(B26&lt;&gt;"",E26*T26," ")</f>
        <v> </v>
      </c>
      <c r="E26" s="181"/>
      <c r="F26" s="173" t="str">
        <f>IF(B26&lt;&gt;"",G26*T26," ")</f>
        <v> </v>
      </c>
      <c r="G26" s="181"/>
      <c r="H26" s="173" t="str">
        <f>IF(B26&lt;&gt;"",I26*T26," ")</f>
        <v> </v>
      </c>
      <c r="I26" s="181"/>
      <c r="J26" s="173" t="str">
        <f>IF(B26&lt;&gt;"",K26*T26," ")</f>
        <v> </v>
      </c>
      <c r="K26" s="181"/>
      <c r="L26" s="169" t="str">
        <f t="shared" si="11"/>
        <v> </v>
      </c>
      <c r="M26" s="181"/>
      <c r="N26" s="169" t="str">
        <f t="shared" si="12"/>
        <v> </v>
      </c>
      <c r="O26" s="181"/>
      <c r="P26" s="169" t="str">
        <f t="shared" si="13"/>
        <v> </v>
      </c>
      <c r="Q26" s="181"/>
      <c r="R26" s="169" t="str">
        <f t="shared" si="14"/>
        <v> </v>
      </c>
      <c r="S26" s="181"/>
      <c r="T26" s="169" t="str">
        <f t="shared" si="15"/>
        <v> </v>
      </c>
      <c r="U26" s="222" t="str">
        <f>IF($B26&lt;&gt;"",VLOOKUP($A26,RESUMO!$B$14:$J$40,7,0),"")</f>
        <v/>
      </c>
      <c r="X26" s="221">
        <f t="shared" si="6"/>
        <v>0</v>
      </c>
    </row>
    <row r="27" ht="12.6" customHeight="1" spans="1:24">
      <c r="A27" s="182" t="s">
        <v>895</v>
      </c>
      <c r="B27" s="182"/>
      <c r="C27" s="183">
        <f>SUMIF(C12:C26,"&gt;0",C12:C26)</f>
        <v>0</v>
      </c>
      <c r="D27" s="184">
        <f>SUMIF(D12:D26,"&gt;0",D12:D26)</f>
        <v>0</v>
      </c>
      <c r="E27" s="185">
        <f>IF($T$27=0,0,D27/$T$27)</f>
        <v>0</v>
      </c>
      <c r="F27" s="184">
        <f>SUMIF(F12:F26,"&gt;0",F12:F26)</f>
        <v>0</v>
      </c>
      <c r="G27" s="185">
        <f>IF($T$27=0,0,F27/$T$27)</f>
        <v>0</v>
      </c>
      <c r="H27" s="184">
        <f>SUMIF(H12:H26,"&gt;0",H12:H26)</f>
        <v>0</v>
      </c>
      <c r="I27" s="185">
        <f>IF($T$27=0,0,H27/$T$27)</f>
        <v>0</v>
      </c>
      <c r="J27" s="184">
        <f>SUMIF(J12:J26,"&gt;0",J12:J26)</f>
        <v>0</v>
      </c>
      <c r="K27" s="185">
        <f>IF($T$27=0,0,J27/$T$27)</f>
        <v>0</v>
      </c>
      <c r="L27" s="184">
        <f>SUMIF(L12:L26,"&gt;0",L12:L26)</f>
        <v>0</v>
      </c>
      <c r="M27" s="185">
        <f>IF($T$27=0,0,L27/$T$27)</f>
        <v>0</v>
      </c>
      <c r="N27" s="184">
        <f>SUMIF(N12:N26,"&gt;0",N12:N26)</f>
        <v>0</v>
      </c>
      <c r="O27" s="185">
        <f>IF($T$27=0,0,N27/$T$27)</f>
        <v>0</v>
      </c>
      <c r="P27" s="184">
        <f>SUMIF(P12:P26,"&gt;0",P12:P26)</f>
        <v>0</v>
      </c>
      <c r="Q27" s="185">
        <f>IF($T$27=0,0,P27/$T$27)</f>
        <v>0</v>
      </c>
      <c r="R27" s="184">
        <f>SUMIF(R12:R26,"&gt;0",R12:R26)</f>
        <v>0</v>
      </c>
      <c r="S27" s="185">
        <f>IF($T$27=0,0,R27/$T$27)</f>
        <v>0</v>
      </c>
      <c r="T27" s="184">
        <f>SUMIF(T12:T26,"&gt;0",T12:T26)</f>
        <v>0</v>
      </c>
      <c r="U27" s="184">
        <f>SUMIF(U12:U26,"&gt;0",U12:U26)</f>
        <v>0</v>
      </c>
      <c r="X27" s="224"/>
    </row>
    <row r="28" ht="12.6" customHeight="1" spans="1:21">
      <c r="A28" s="186" t="s">
        <v>896</v>
      </c>
      <c r="B28" s="187"/>
      <c r="C28" s="188"/>
      <c r="D28" s="189" t="str">
        <f>IF($C$28&lt;&gt;"",(1-$C$29)*D$27," ")</f>
        <v> </v>
      </c>
      <c r="E28" s="190">
        <f>E27</f>
        <v>0</v>
      </c>
      <c r="F28" s="189" t="str">
        <f>IF($C$28&lt;&gt;"",(1-$C$29)*F$27," ")</f>
        <v> </v>
      </c>
      <c r="G28" s="190">
        <f>G27</f>
        <v>0</v>
      </c>
      <c r="H28" s="189" t="str">
        <f>IF($C$28&lt;&gt;"",(1-$C$29)*H$27," ")</f>
        <v> </v>
      </c>
      <c r="I28" s="190">
        <f>I27</f>
        <v>0</v>
      </c>
      <c r="J28" s="189" t="str">
        <f>IF($C$28&lt;&gt;"",(1-$C$29)*J$27," ")</f>
        <v> </v>
      </c>
      <c r="K28" s="190">
        <f>K27</f>
        <v>0</v>
      </c>
      <c r="L28" s="189" t="str">
        <f>IF($C$28&lt;&gt;"",(1-$C$29)*L$27," ")</f>
        <v> </v>
      </c>
      <c r="M28" s="190">
        <f>M27</f>
        <v>0</v>
      </c>
      <c r="N28" s="189" t="str">
        <f>IF($C$28&lt;&gt;"",(1-$C$29)*N$27," ")</f>
        <v> </v>
      </c>
      <c r="O28" s="190">
        <f>O27</f>
        <v>0</v>
      </c>
      <c r="P28" s="189" t="str">
        <f>IF($C$28&lt;&gt;"",(1-$C$29)*P$27," ")</f>
        <v> </v>
      </c>
      <c r="Q28" s="190">
        <f>Q27</f>
        <v>0</v>
      </c>
      <c r="R28" s="189" t="str">
        <f>IF($C$28&lt;&gt;"",(1-$C$29)*R$27," ")</f>
        <v> </v>
      </c>
      <c r="S28" s="190">
        <f>S27</f>
        <v>0</v>
      </c>
      <c r="T28" s="225" t="str">
        <f>IF(C28&lt;&gt;"",D28+F28+H28+J28+L28++N28+P28+R28+#REF!+#REF!+#REF!+#REF!," ")</f>
        <v> </v>
      </c>
      <c r="U28" s="226"/>
    </row>
    <row r="29" ht="12.6" customHeight="1" spans="1:21">
      <c r="A29" s="191" t="s">
        <v>897</v>
      </c>
      <c r="B29" s="191"/>
      <c r="C29" s="192" t="str">
        <f>IF(C28&lt;&gt;"",(1-(C28/T27))," ")</f>
        <v> </v>
      </c>
      <c r="D29" s="193"/>
      <c r="E29" s="194"/>
      <c r="F29" s="193"/>
      <c r="G29" s="194"/>
      <c r="H29" s="193"/>
      <c r="I29" s="194"/>
      <c r="J29" s="193"/>
      <c r="K29" s="194"/>
      <c r="L29" s="193"/>
      <c r="M29" s="194"/>
      <c r="N29" s="193"/>
      <c r="O29" s="194"/>
      <c r="P29" s="193"/>
      <c r="Q29" s="194"/>
      <c r="R29" s="193"/>
      <c r="S29" s="194"/>
      <c r="T29" s="227"/>
      <c r="U29" s="228"/>
    </row>
    <row r="30" s="130" customFormat="1" ht="12.6" customHeight="1" spans="1:21">
      <c r="A30" s="195" t="s">
        <v>898</v>
      </c>
      <c r="B30" s="195"/>
      <c r="C30" s="196"/>
      <c r="D30" s="197">
        <f>IF(C28&lt;&gt;"",D28,D27)</f>
        <v>0</v>
      </c>
      <c r="E30" s="196">
        <f>E28</f>
        <v>0</v>
      </c>
      <c r="F30" s="197">
        <f>IF($C$28&lt;&gt;"",F28+D30,D30+F27)</f>
        <v>0</v>
      </c>
      <c r="G30" s="196">
        <f>G28+E30</f>
        <v>0</v>
      </c>
      <c r="H30" s="197">
        <f>IF($C$28&lt;&gt;"",F30+H28,F30+H27)</f>
        <v>0</v>
      </c>
      <c r="I30" s="196">
        <f>I28+G30</f>
        <v>0</v>
      </c>
      <c r="J30" s="197">
        <f>IF($C$28&lt;&gt;"",H30+J28,H30+J27)</f>
        <v>0</v>
      </c>
      <c r="K30" s="196">
        <f>K28+I30</f>
        <v>0</v>
      </c>
      <c r="L30" s="197">
        <f>IF($C$28&lt;&gt;"",J30+L28,J30+L27)</f>
        <v>0</v>
      </c>
      <c r="M30" s="196">
        <f>M28+K30</f>
        <v>0</v>
      </c>
      <c r="N30" s="197">
        <f>IF($C$28&lt;&gt;"",L30+N28,L30+N27)</f>
        <v>0</v>
      </c>
      <c r="O30" s="196">
        <f>O28+M30</f>
        <v>0</v>
      </c>
      <c r="P30" s="197">
        <f>IF($C$28&lt;&gt;"",N30+P28,N30+P27)</f>
        <v>0</v>
      </c>
      <c r="Q30" s="196">
        <f>Q28+O30</f>
        <v>0</v>
      </c>
      <c r="R30" s="197">
        <f>IF($C$28&lt;&gt;"",P30+R28,P30+R27)</f>
        <v>0</v>
      </c>
      <c r="S30" s="196">
        <f>S28+Q30</f>
        <v>0</v>
      </c>
      <c r="T30" s="229"/>
      <c r="U30" s="230"/>
    </row>
    <row r="31" ht="12.6" customHeight="1" spans="1:15">
      <c r="A31" s="198"/>
      <c r="B31" s="199"/>
      <c r="C31" s="200"/>
      <c r="D31" s="201"/>
      <c r="E31" s="202"/>
      <c r="F31" s="201"/>
      <c r="G31" s="202"/>
      <c r="H31" s="201"/>
      <c r="I31" s="202"/>
      <c r="J31" s="201"/>
      <c r="K31" s="202"/>
      <c r="L31" s="201"/>
      <c r="M31" s="202"/>
      <c r="N31" s="201"/>
      <c r="O31" s="202"/>
    </row>
    <row r="32" ht="12.6" customHeight="1" spans="1:17">
      <c r="A32" s="198"/>
      <c r="B32" s="203"/>
      <c r="C32" s="203"/>
      <c r="D32" s="203"/>
      <c r="E32" s="203"/>
      <c r="F32" s="203"/>
      <c r="G32" s="203"/>
      <c r="H32" s="203"/>
      <c r="I32" s="203"/>
      <c r="J32" s="203"/>
      <c r="K32" s="203"/>
      <c r="L32" s="203"/>
      <c r="M32" s="203"/>
      <c r="N32" s="203"/>
      <c r="O32" s="203"/>
      <c r="P32" s="203"/>
      <c r="Q32" s="203"/>
    </row>
    <row r="33" ht="12.6" customHeight="1" spans="1:17">
      <c r="A33" s="198"/>
      <c r="B33" s="203"/>
      <c r="C33" s="203"/>
      <c r="D33" s="203"/>
      <c r="E33" s="203"/>
      <c r="F33" s="203"/>
      <c r="G33" s="203"/>
      <c r="H33" s="203"/>
      <c r="I33" s="203"/>
      <c r="J33" s="203"/>
      <c r="K33" s="203"/>
      <c r="L33" s="203"/>
      <c r="M33" s="203"/>
      <c r="N33" s="203"/>
      <c r="O33" s="203"/>
      <c r="P33" s="203"/>
      <c r="Q33" s="203"/>
    </row>
    <row r="34" ht="12.6" customHeight="1" spans="1:17">
      <c r="A34" s="198"/>
      <c r="B34" s="203"/>
      <c r="C34" s="203"/>
      <c r="D34" s="203"/>
      <c r="E34" s="203"/>
      <c r="F34" s="203"/>
      <c r="G34" s="203"/>
      <c r="H34" s="203"/>
      <c r="I34" s="203"/>
      <c r="J34" s="203"/>
      <c r="K34" s="203"/>
      <c r="L34" s="203"/>
      <c r="M34" s="203"/>
      <c r="N34" s="203"/>
      <c r="O34" s="203"/>
      <c r="P34" s="203"/>
      <c r="Q34" s="203"/>
    </row>
    <row r="35" ht="12.6" customHeight="1" spans="1:17">
      <c r="A35" s="198"/>
      <c r="B35" s="204"/>
      <c r="C35" s="204"/>
      <c r="D35" s="204"/>
      <c r="E35" s="204"/>
      <c r="F35" s="204"/>
      <c r="G35" s="204"/>
      <c r="H35" s="204"/>
      <c r="I35" s="204"/>
      <c r="J35" s="204"/>
      <c r="K35" s="204"/>
      <c r="L35" s="204"/>
      <c r="M35" s="204"/>
      <c r="N35" s="204"/>
      <c r="O35" s="204"/>
      <c r="P35" s="204"/>
      <c r="Q35" s="204"/>
    </row>
    <row r="36" ht="12.6" customHeight="1" spans="1:17">
      <c r="A36" s="198"/>
      <c r="B36" s="204"/>
      <c r="C36" s="204"/>
      <c r="D36" s="204"/>
      <c r="E36" s="204"/>
      <c r="F36" s="204"/>
      <c r="G36" s="204"/>
      <c r="H36" s="204"/>
      <c r="I36" s="204"/>
      <c r="J36" s="204"/>
      <c r="K36" s="204"/>
      <c r="L36" s="204"/>
      <c r="M36" s="204"/>
      <c r="N36" s="204"/>
      <c r="O36" s="204"/>
      <c r="P36" s="204"/>
      <c r="Q36" s="204"/>
    </row>
    <row r="37" ht="12.6" customHeight="1" spans="1:17">
      <c r="A37" s="198"/>
      <c r="B37" s="204"/>
      <c r="C37" s="204"/>
      <c r="D37" s="204"/>
      <c r="E37" s="204"/>
      <c r="F37" s="204"/>
      <c r="G37" s="204"/>
      <c r="H37" s="204"/>
      <c r="I37" s="204"/>
      <c r="J37" s="204"/>
      <c r="K37" s="204"/>
      <c r="L37" s="204"/>
      <c r="M37" s="204"/>
      <c r="N37" s="204"/>
      <c r="O37" s="204"/>
      <c r="P37" s="204"/>
      <c r="Q37" s="204"/>
    </row>
    <row r="38" ht="12.6" customHeight="1" spans="1:17">
      <c r="A38" s="198"/>
      <c r="B38" s="204"/>
      <c r="C38" s="204"/>
      <c r="D38" s="204"/>
      <c r="E38" s="204"/>
      <c r="F38" s="204"/>
      <c r="G38" s="204"/>
      <c r="H38" s="204"/>
      <c r="I38" s="204"/>
      <c r="J38" s="204"/>
      <c r="K38" s="204"/>
      <c r="L38" s="204"/>
      <c r="M38" s="204"/>
      <c r="N38" s="204"/>
      <c r="O38" s="204"/>
      <c r="P38" s="204"/>
      <c r="Q38" s="204"/>
    </row>
    <row r="39" ht="12.6" customHeight="1" spans="1:15">
      <c r="A39" s="198"/>
      <c r="B39" s="199"/>
      <c r="C39" s="200"/>
      <c r="D39" s="201"/>
      <c r="E39" s="202"/>
      <c r="F39" s="201"/>
      <c r="G39" s="202"/>
      <c r="H39" s="201"/>
      <c r="I39" s="202"/>
      <c r="J39" s="201"/>
      <c r="K39" s="202"/>
      <c r="L39" s="201"/>
      <c r="M39" s="202"/>
      <c r="N39" s="201"/>
      <c r="O39" s="202"/>
    </row>
  </sheetData>
  <mergeCells count="47">
    <mergeCell ref="A1:Q1"/>
    <mergeCell ref="B2:F2"/>
    <mergeCell ref="B3:F3"/>
    <mergeCell ref="B4:F4"/>
    <mergeCell ref="A27:B27"/>
    <mergeCell ref="A28:B28"/>
    <mergeCell ref="A29:B29"/>
    <mergeCell ref="A30:B30"/>
    <mergeCell ref="A2:A3"/>
    <mergeCell ref="B9:B11"/>
    <mergeCell ref="D9:D11"/>
    <mergeCell ref="D28:D29"/>
    <mergeCell ref="E9:E11"/>
    <mergeCell ref="E28:E29"/>
    <mergeCell ref="F9:F11"/>
    <mergeCell ref="F28:F29"/>
    <mergeCell ref="G9:G11"/>
    <mergeCell ref="G28:G29"/>
    <mergeCell ref="H9:H11"/>
    <mergeCell ref="H28:H29"/>
    <mergeCell ref="I9:I11"/>
    <mergeCell ref="I28:I29"/>
    <mergeCell ref="J9:J11"/>
    <mergeCell ref="J28:J29"/>
    <mergeCell ref="K9:K11"/>
    <mergeCell ref="K28:K29"/>
    <mergeCell ref="L9:L11"/>
    <mergeCell ref="L28:L29"/>
    <mergeCell ref="M9:M11"/>
    <mergeCell ref="M28:M29"/>
    <mergeCell ref="N9:N11"/>
    <mergeCell ref="N28:N29"/>
    <mergeCell ref="O9:O11"/>
    <mergeCell ref="O28:O29"/>
    <mergeCell ref="P9:P11"/>
    <mergeCell ref="P28:P29"/>
    <mergeCell ref="Q9:Q11"/>
    <mergeCell ref="Q28:Q29"/>
    <mergeCell ref="R9:R11"/>
    <mergeCell ref="R28:R29"/>
    <mergeCell ref="S9:S11"/>
    <mergeCell ref="S28:S29"/>
    <mergeCell ref="T28:T29"/>
    <mergeCell ref="U28:U29"/>
    <mergeCell ref="B5:F8"/>
    <mergeCell ref="B35:Q38"/>
    <mergeCell ref="B32:Q34"/>
  </mergeCells>
  <printOptions horizontalCentered="1" verticalCentered="1" gridLines="1"/>
  <pageMargins left="0.393700787401575" right="0.393700787401575" top="1.18110236220472" bottom="0.62" header="0" footer="0"/>
  <pageSetup paperSize="9" scale="51" orientation="landscape"/>
  <headerFooter alignWithMargins="0">
    <oddFooter>&amp;L              Carimbo e Assinatura Responsável Técnico Empresa&amp;CCarimbo e Assinatura Representante Lega da Empresa&amp;RCarimbo e Assinatura Responsável Aprovação </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14"/>
  <dimension ref="A1:K58"/>
  <sheetViews>
    <sheetView view="pageBreakPreview" zoomScaleNormal="100" workbookViewId="0">
      <selection activeCell="B17" sqref="B17"/>
    </sheetView>
  </sheetViews>
  <sheetFormatPr defaultColWidth="9" defaultRowHeight="15"/>
  <cols>
    <col min="1" max="8" width="11.7142857142857" customWidth="1"/>
    <col min="9" max="9" width="13.2857142857143" customWidth="1"/>
  </cols>
  <sheetData>
    <row r="1" s="1" customFormat="1" ht="61.5" customHeight="1" spans="1:10">
      <c r="A1" s="4"/>
      <c r="B1" s="5"/>
      <c r="C1" s="5"/>
      <c r="D1" s="5"/>
      <c r="E1" s="5"/>
      <c r="F1" s="5"/>
      <c r="G1" s="5"/>
      <c r="H1" s="6"/>
      <c r="I1" s="60"/>
      <c r="J1" s="61"/>
    </row>
    <row r="2" s="1" customFormat="1" customHeight="1" spans="1:10">
      <c r="A2" s="7"/>
      <c r="B2" s="8"/>
      <c r="C2" s="8"/>
      <c r="D2" s="8"/>
      <c r="E2" s="8"/>
      <c r="F2" s="8"/>
      <c r="G2" s="8"/>
      <c r="H2" s="9"/>
      <c r="I2" s="60"/>
      <c r="J2" s="61"/>
    </row>
    <row r="3" s="1" customFormat="1" customHeight="1" spans="1:10">
      <c r="A3" s="7"/>
      <c r="B3" s="72" t="s">
        <v>446</v>
      </c>
      <c r="C3" s="73" t="str">
        <f>IF(DADOS!D12&lt;&gt;"",DADOS!D12," ")</f>
        <v>Reforma Edifício Plaza Centenário</v>
      </c>
      <c r="D3" s="73"/>
      <c r="E3" s="73"/>
      <c r="F3" s="73"/>
      <c r="G3" s="73"/>
      <c r="H3" s="9"/>
      <c r="I3" s="60"/>
      <c r="J3" s="61"/>
    </row>
    <row r="4" s="1" customFormat="1" customHeight="1" spans="1:10">
      <c r="A4" s="102"/>
      <c r="B4" s="76" t="s">
        <v>450</v>
      </c>
      <c r="C4" s="73" t="str">
        <f>IF(DADOS!$D$16&lt;&gt;"",DADOS!$D$16," ")</f>
        <v>CURITIBA</v>
      </c>
      <c r="D4" s="73"/>
      <c r="E4" s="73"/>
      <c r="F4" s="73"/>
      <c r="G4" s="73"/>
      <c r="H4" s="12"/>
      <c r="I4" s="60"/>
      <c r="J4" s="61"/>
    </row>
    <row r="5" s="1" customFormat="1" customHeight="1" spans="1:10">
      <c r="A5" s="102"/>
      <c r="B5" s="72" t="s">
        <v>899</v>
      </c>
      <c r="C5" s="73" t="str">
        <f>IF(DADOS!D32&lt;&gt;"",DADOS!D32," ")</f>
        <v> </v>
      </c>
      <c r="D5" s="73"/>
      <c r="E5" s="73"/>
      <c r="F5" s="73"/>
      <c r="G5" s="73"/>
      <c r="H5" s="12"/>
      <c r="I5" s="60"/>
      <c r="J5" s="61"/>
    </row>
    <row r="6" s="1" customFormat="1" customHeight="1" spans="1:10">
      <c r="A6" s="103"/>
      <c r="B6" s="61"/>
      <c r="C6" s="104"/>
      <c r="D6" s="105"/>
      <c r="E6" s="105"/>
      <c r="F6" s="105"/>
      <c r="G6" s="106"/>
      <c r="H6" s="107"/>
      <c r="I6" s="60"/>
      <c r="J6" s="61"/>
    </row>
    <row r="7" customHeight="1" spans="1:8">
      <c r="A7" s="13"/>
      <c r="B7" s="14"/>
      <c r="C7" s="14"/>
      <c r="D7" s="14"/>
      <c r="E7" s="14"/>
      <c r="F7" s="14"/>
      <c r="G7" s="14"/>
      <c r="H7" s="15"/>
    </row>
    <row r="8" customHeight="1" spans="1:8">
      <c r="A8" s="108"/>
      <c r="B8" s="109"/>
      <c r="C8" s="109"/>
      <c r="D8" s="109"/>
      <c r="E8" s="109"/>
      <c r="F8" s="109"/>
      <c r="G8" s="109"/>
      <c r="H8" s="110"/>
    </row>
    <row r="9" customHeight="1" spans="1:8">
      <c r="A9" s="111"/>
      <c r="B9" s="112"/>
      <c r="C9" s="112"/>
      <c r="D9" s="112"/>
      <c r="E9" s="112"/>
      <c r="F9" s="112"/>
      <c r="G9" s="112"/>
      <c r="H9" s="113"/>
    </row>
    <row r="10" s="2" customFormat="1" customHeight="1" spans="1:8">
      <c r="A10" s="111"/>
      <c r="B10" s="112"/>
      <c r="C10" s="112"/>
      <c r="D10" s="112"/>
      <c r="E10" s="112"/>
      <c r="F10" s="112"/>
      <c r="G10" s="112"/>
      <c r="H10" s="113"/>
    </row>
    <row r="11" customHeight="1" spans="1:8">
      <c r="A11" s="111"/>
      <c r="B11" s="112"/>
      <c r="C11" s="114" t="s">
        <v>900</v>
      </c>
      <c r="D11" s="114"/>
      <c r="E11" s="114"/>
      <c r="F11" s="114"/>
      <c r="G11" s="112"/>
      <c r="H11" s="113"/>
    </row>
    <row r="12" customHeight="1" spans="1:8">
      <c r="A12" s="111"/>
      <c r="B12" s="112"/>
      <c r="C12" s="112"/>
      <c r="D12" s="112"/>
      <c r="E12" s="112"/>
      <c r="F12" s="112"/>
      <c r="G12" s="112"/>
      <c r="H12" s="113"/>
    </row>
    <row r="13" ht="90" customHeight="1" spans="1:8">
      <c r="A13" s="111"/>
      <c r="B13" s="115" t="s">
        <v>901</v>
      </c>
      <c r="C13" s="115"/>
      <c r="D13" s="115"/>
      <c r="E13" s="115"/>
      <c r="F13" s="115"/>
      <c r="G13" s="115"/>
      <c r="H13" s="113"/>
    </row>
    <row r="14" customHeight="1" spans="1:8">
      <c r="A14" s="111"/>
      <c r="B14" s="116" t="s">
        <v>902</v>
      </c>
      <c r="C14" s="116"/>
      <c r="D14" s="116"/>
      <c r="E14" s="117" t="str">
        <f>IF(DADOS!$D$30&lt;&gt;"",DADOS!$D$30," ")</f>
        <v> </v>
      </c>
      <c r="F14" s="117"/>
      <c r="G14" s="117"/>
      <c r="H14" s="113"/>
    </row>
    <row r="15" customHeight="1" spans="1:8">
      <c r="A15" s="111"/>
      <c r="B15" s="116" t="s">
        <v>903</v>
      </c>
      <c r="C15" s="116"/>
      <c r="D15" s="116"/>
      <c r="E15" s="118" t="str">
        <f>IF(DADOS!$D$28&lt;&gt;"",DADOS!$D$28," ")</f>
        <v> </v>
      </c>
      <c r="F15" s="118"/>
      <c r="G15" s="118"/>
      <c r="H15" s="113"/>
    </row>
    <row r="16" customHeight="1" spans="1:8">
      <c r="A16" s="111"/>
      <c r="B16" s="112"/>
      <c r="C16" s="112"/>
      <c r="D16" s="112"/>
      <c r="E16" s="112"/>
      <c r="F16" s="112"/>
      <c r="G16" s="112"/>
      <c r="H16" s="113"/>
    </row>
    <row r="17" customHeight="1" spans="1:8">
      <c r="A17" s="111"/>
      <c r="B17" s="112"/>
      <c r="C17" s="112"/>
      <c r="D17" s="112"/>
      <c r="E17" s="112"/>
      <c r="F17" s="112"/>
      <c r="G17" s="112"/>
      <c r="H17" s="113"/>
    </row>
    <row r="18" customHeight="1" spans="1:8">
      <c r="A18" s="111"/>
      <c r="B18" s="112"/>
      <c r="C18" s="112"/>
      <c r="D18" s="112"/>
      <c r="E18" s="112"/>
      <c r="F18" s="112"/>
      <c r="G18" s="112"/>
      <c r="H18" s="113"/>
    </row>
    <row r="19" customHeight="1" spans="1:8">
      <c r="A19" s="111"/>
      <c r="B19" s="112"/>
      <c r="C19" s="112"/>
      <c r="D19" s="112"/>
      <c r="E19" s="112"/>
      <c r="F19" s="112"/>
      <c r="G19" s="112"/>
      <c r="H19" s="113"/>
    </row>
    <row r="20" customHeight="1" spans="1:8">
      <c r="A20" s="111"/>
      <c r="B20" s="112"/>
      <c r="C20" s="112"/>
      <c r="D20" s="112"/>
      <c r="E20" s="112" t="s">
        <v>904</v>
      </c>
      <c r="F20" s="112"/>
      <c r="G20" s="112"/>
      <c r="H20" s="113"/>
    </row>
    <row r="21" customHeight="1" spans="1:8">
      <c r="A21" s="111"/>
      <c r="B21" s="112"/>
      <c r="C21" s="112"/>
      <c r="D21" s="112"/>
      <c r="E21" s="119" t="str">
        <f>IF(DADOS!$D$24&lt;&gt;"",DADOS!$D$24," ")</f>
        <v> </v>
      </c>
      <c r="F21" s="119"/>
      <c r="G21" s="119"/>
      <c r="H21" s="113"/>
    </row>
    <row r="22" customHeight="1" spans="1:8">
      <c r="A22" s="111"/>
      <c r="B22" s="112"/>
      <c r="C22" s="112"/>
      <c r="D22" s="112"/>
      <c r="E22" s="119"/>
      <c r="F22" s="119"/>
      <c r="G22" s="119"/>
      <c r="H22" s="113"/>
    </row>
    <row r="23" customHeight="1" spans="1:8">
      <c r="A23" s="111"/>
      <c r="B23" s="112"/>
      <c r="C23" s="112"/>
      <c r="D23" s="112"/>
      <c r="E23" s="112"/>
      <c r="F23" s="112"/>
      <c r="G23" s="115"/>
      <c r="H23" s="113"/>
    </row>
    <row r="24" customHeight="1" spans="1:8">
      <c r="A24" s="111"/>
      <c r="B24" s="112"/>
      <c r="C24" s="112"/>
      <c r="D24" s="112"/>
      <c r="E24" s="112"/>
      <c r="F24" s="112"/>
      <c r="G24" s="115"/>
      <c r="H24" s="113"/>
    </row>
    <row r="25" customHeight="1" spans="1:8">
      <c r="A25" s="111"/>
      <c r="B25" s="112"/>
      <c r="C25" s="112"/>
      <c r="D25" s="112"/>
      <c r="E25" s="112"/>
      <c r="F25" s="112"/>
      <c r="G25" s="115"/>
      <c r="H25" s="113"/>
    </row>
    <row r="26" customHeight="1" spans="1:8">
      <c r="A26" s="111"/>
      <c r="B26" s="112"/>
      <c r="C26" s="112"/>
      <c r="D26" s="112"/>
      <c r="E26" s="112"/>
      <c r="F26" s="112"/>
      <c r="G26" s="112"/>
      <c r="H26" s="113"/>
    </row>
    <row r="27" customHeight="1" spans="1:11">
      <c r="A27" s="111"/>
      <c r="B27" s="114" t="s">
        <v>905</v>
      </c>
      <c r="C27" s="114"/>
      <c r="D27" s="114"/>
      <c r="E27" s="114"/>
      <c r="F27" s="114"/>
      <c r="G27" s="114"/>
      <c r="H27" s="113"/>
      <c r="J27" s="62"/>
      <c r="K27" s="62"/>
    </row>
    <row r="28" s="3" customFormat="1" customHeight="1" spans="1:11">
      <c r="A28" s="111"/>
      <c r="B28" s="112"/>
      <c r="C28" s="112"/>
      <c r="D28" s="112"/>
      <c r="E28" s="112"/>
      <c r="F28" s="112"/>
      <c r="G28" s="112"/>
      <c r="H28" s="113"/>
      <c r="J28" s="63"/>
      <c r="K28" s="63"/>
    </row>
    <row r="29" ht="60" customHeight="1" spans="1:8">
      <c r="A29" s="111"/>
      <c r="B29" s="115" t="s">
        <v>906</v>
      </c>
      <c r="C29" s="115"/>
      <c r="D29" s="115"/>
      <c r="E29" s="115"/>
      <c r="F29" s="115"/>
      <c r="G29" s="115"/>
      <c r="H29" s="113"/>
    </row>
    <row r="30" customHeight="1" spans="1:8">
      <c r="A30" s="111"/>
      <c r="B30" s="116" t="s">
        <v>902</v>
      </c>
      <c r="C30" s="116"/>
      <c r="D30" s="116"/>
      <c r="E30" s="117" t="str">
        <f>IF(DADOS!$D$30&lt;&gt;"",DADOS!$D$30," ")</f>
        <v> </v>
      </c>
      <c r="F30" s="117"/>
      <c r="G30" s="117"/>
      <c r="H30" s="113"/>
    </row>
    <row r="31" customHeight="1" spans="1:11">
      <c r="A31" s="111"/>
      <c r="B31" s="116" t="s">
        <v>903</v>
      </c>
      <c r="C31" s="116"/>
      <c r="D31" s="116"/>
      <c r="E31" s="118" t="str">
        <f>IF(DADOS!$D$28&lt;&gt;"",DADOS!$D$28," ")</f>
        <v> </v>
      </c>
      <c r="F31" s="118"/>
      <c r="G31" s="118"/>
      <c r="H31" s="113"/>
      <c r="J31" s="62"/>
      <c r="K31" s="62"/>
    </row>
    <row r="32" customHeight="1" spans="1:8">
      <c r="A32" s="111"/>
      <c r="B32" s="112"/>
      <c r="C32" s="112"/>
      <c r="D32" s="112"/>
      <c r="E32" s="112"/>
      <c r="F32" s="112"/>
      <c r="G32" s="112"/>
      <c r="H32" s="113"/>
    </row>
    <row r="33" customHeight="1" spans="1:8">
      <c r="A33" s="111"/>
      <c r="B33" s="112"/>
      <c r="C33" s="112"/>
      <c r="D33" s="112"/>
      <c r="E33" s="112"/>
      <c r="F33" s="112"/>
      <c r="G33" s="112"/>
      <c r="H33" s="113"/>
    </row>
    <row r="34" customHeight="1" spans="1:8">
      <c r="A34" s="111"/>
      <c r="B34" s="112"/>
      <c r="C34" s="112"/>
      <c r="D34" s="112"/>
      <c r="E34" s="112"/>
      <c r="F34" s="112"/>
      <c r="G34" s="112"/>
      <c r="H34" s="113"/>
    </row>
    <row r="35" customHeight="1" spans="1:8">
      <c r="A35" s="111"/>
      <c r="B35" s="112"/>
      <c r="C35" s="112"/>
      <c r="D35" s="112"/>
      <c r="E35" s="112"/>
      <c r="F35" s="112"/>
      <c r="G35" s="112"/>
      <c r="H35" s="113"/>
    </row>
    <row r="36" customHeight="1" spans="1:8">
      <c r="A36" s="111"/>
      <c r="B36" s="112"/>
      <c r="C36" s="112"/>
      <c r="D36" s="112"/>
      <c r="E36" s="112" t="s">
        <v>904</v>
      </c>
      <c r="F36" s="112"/>
      <c r="G36" s="112"/>
      <c r="H36" s="113"/>
    </row>
    <row r="37" customHeight="1" spans="1:8">
      <c r="A37" s="111"/>
      <c r="B37" s="112"/>
      <c r="C37" s="112"/>
      <c r="D37" s="112"/>
      <c r="E37" s="119" t="str">
        <f>IF(DADOS!$D$24&lt;&gt;"",DADOS!$D$24," ")</f>
        <v> </v>
      </c>
      <c r="F37" s="119"/>
      <c r="G37" s="119"/>
      <c r="H37" s="113"/>
    </row>
    <row r="38" customHeight="1" spans="1:8">
      <c r="A38" s="111"/>
      <c r="B38" s="112"/>
      <c r="C38" s="112"/>
      <c r="D38" s="112"/>
      <c r="E38" s="112"/>
      <c r="F38" s="112"/>
      <c r="G38" s="112"/>
      <c r="H38" s="113"/>
    </row>
    <row r="39" customHeight="1" spans="1:9">
      <c r="A39" s="111"/>
      <c r="B39" s="112"/>
      <c r="C39" s="112"/>
      <c r="D39" s="112"/>
      <c r="E39" s="112"/>
      <c r="F39" s="112"/>
      <c r="G39" s="112"/>
      <c r="H39" s="113"/>
      <c r="I39" s="123"/>
    </row>
    <row r="40" customHeight="1" spans="1:9">
      <c r="A40" s="111"/>
      <c r="B40" s="112"/>
      <c r="C40" s="112"/>
      <c r="D40" s="112"/>
      <c r="E40" s="112"/>
      <c r="F40" s="112"/>
      <c r="G40" s="112"/>
      <c r="H40" s="113"/>
      <c r="I40" s="123"/>
    </row>
    <row r="41" customHeight="1" spans="1:9">
      <c r="A41" s="111"/>
      <c r="B41" s="112"/>
      <c r="C41" s="112"/>
      <c r="D41" s="112"/>
      <c r="E41" s="112"/>
      <c r="F41" s="112"/>
      <c r="G41" s="112"/>
      <c r="H41" s="113"/>
      <c r="I41" s="123"/>
    </row>
    <row r="42" customHeight="1" spans="1:9">
      <c r="A42" s="120"/>
      <c r="B42" s="121"/>
      <c r="C42" s="121"/>
      <c r="D42" s="121"/>
      <c r="E42" s="121"/>
      <c r="F42" s="121"/>
      <c r="G42" s="121"/>
      <c r="H42" s="122"/>
      <c r="I42" s="123"/>
    </row>
    <row r="43" s="3" customFormat="1" customHeight="1" spans="1:9">
      <c r="A43" s="17"/>
      <c r="B43" s="17"/>
      <c r="C43" s="17"/>
      <c r="D43" s="17"/>
      <c r="E43" s="17"/>
      <c r="F43" s="17"/>
      <c r="G43" s="17"/>
      <c r="H43" s="17"/>
      <c r="I43" s="124"/>
    </row>
    <row r="44" ht="8.1" customHeight="1" spans="1:9">
      <c r="A44" s="17"/>
      <c r="B44" s="17"/>
      <c r="C44" s="17"/>
      <c r="D44" s="17"/>
      <c r="E44" s="17"/>
      <c r="F44" s="17"/>
      <c r="G44" s="17"/>
      <c r="H44" s="17"/>
      <c r="I44" s="123"/>
    </row>
    <row r="45" spans="1:11">
      <c r="A45" s="17"/>
      <c r="B45" s="17"/>
      <c r="C45" s="17"/>
      <c r="D45" s="17"/>
      <c r="E45" s="17"/>
      <c r="F45" s="17"/>
      <c r="G45" s="17"/>
      <c r="H45" s="17"/>
      <c r="I45" s="123"/>
      <c r="J45" s="62"/>
      <c r="K45" s="62"/>
    </row>
    <row r="46" spans="1:9">
      <c r="A46" s="17"/>
      <c r="B46" s="17"/>
      <c r="C46" s="17"/>
      <c r="D46" s="17"/>
      <c r="E46" s="17"/>
      <c r="F46" s="17"/>
      <c r="G46" s="17"/>
      <c r="H46" s="17"/>
      <c r="I46" s="123"/>
    </row>
    <row r="47" spans="1:9">
      <c r="A47" s="17"/>
      <c r="B47" s="17"/>
      <c r="C47" s="17"/>
      <c r="D47" s="17"/>
      <c r="E47" s="17"/>
      <c r="F47" s="17"/>
      <c r="G47" s="17"/>
      <c r="H47" s="17"/>
      <c r="I47" s="123"/>
    </row>
    <row r="48" spans="1:9">
      <c r="A48" s="17"/>
      <c r="B48" s="17"/>
      <c r="C48" s="17"/>
      <c r="D48" s="17"/>
      <c r="E48" s="17"/>
      <c r="F48" s="17"/>
      <c r="G48" s="17"/>
      <c r="H48" s="17"/>
      <c r="I48" s="123"/>
    </row>
    <row r="49" spans="1:9">
      <c r="A49" s="17"/>
      <c r="B49" s="17"/>
      <c r="C49" s="17"/>
      <c r="D49" s="17"/>
      <c r="E49" s="17"/>
      <c r="F49" s="17"/>
      <c r="G49" s="17"/>
      <c r="H49" s="17"/>
      <c r="I49" s="123"/>
    </row>
    <row r="50" spans="1:9">
      <c r="A50" s="17"/>
      <c r="B50" s="17"/>
      <c r="C50" s="17"/>
      <c r="D50" s="17"/>
      <c r="E50" s="17"/>
      <c r="F50" s="17"/>
      <c r="G50" s="17"/>
      <c r="H50" s="17"/>
      <c r="I50" s="123"/>
    </row>
    <row r="51" s="3" customFormat="1" spans="1:9">
      <c r="A51" s="17"/>
      <c r="B51" s="17"/>
      <c r="C51" s="17"/>
      <c r="D51" s="17"/>
      <c r="E51" s="17"/>
      <c r="F51" s="17"/>
      <c r="G51" s="17"/>
      <c r="H51" s="17"/>
      <c r="I51" s="124"/>
    </row>
    <row r="52" ht="8.1" customHeight="1" spans="1:9">
      <c r="A52" s="17"/>
      <c r="B52" s="17"/>
      <c r="C52" s="17"/>
      <c r="D52" s="17"/>
      <c r="E52" s="17"/>
      <c r="F52" s="17"/>
      <c r="G52" s="17"/>
      <c r="H52" s="17"/>
      <c r="I52" s="123"/>
    </row>
    <row r="53" spans="1:9">
      <c r="A53" s="123"/>
      <c r="B53" s="123"/>
      <c r="C53" s="123"/>
      <c r="D53" s="123"/>
      <c r="E53" s="123"/>
      <c r="F53" s="123"/>
      <c r="G53" s="123"/>
      <c r="H53" s="123"/>
      <c r="I53" s="123"/>
    </row>
    <row r="54" spans="1:11">
      <c r="A54" s="123"/>
      <c r="B54" s="123"/>
      <c r="C54" s="123"/>
      <c r="D54" s="123"/>
      <c r="E54" s="123"/>
      <c r="F54" s="123"/>
      <c r="G54" s="123"/>
      <c r="H54" s="123"/>
      <c r="I54" s="123"/>
      <c r="J54" s="62"/>
      <c r="K54" s="62"/>
    </row>
    <row r="55" spans="1:9">
      <c r="A55" s="123"/>
      <c r="B55" s="123"/>
      <c r="C55" s="123"/>
      <c r="D55" s="123"/>
      <c r="E55" s="123"/>
      <c r="F55" s="123"/>
      <c r="G55" s="123"/>
      <c r="H55" s="123"/>
      <c r="I55" s="123"/>
    </row>
    <row r="57" s="3" customFormat="1" spans="1:8">
      <c r="A57"/>
      <c r="B57"/>
      <c r="C57"/>
      <c r="D57"/>
      <c r="E57"/>
      <c r="F57"/>
      <c r="G57"/>
      <c r="H57"/>
    </row>
    <row r="58" ht="8.1" customHeight="1"/>
  </sheetData>
  <sheetProtection algorithmName="SHA-512" hashValue="tellMDOMYsJn7/vSsWcCechNmZ/o/+lgjYoI5r/vUZQq4NiBe3UkHK+PB1LFt6QQeU7Cy2pLPWy2rlUJhHjXwA==" saltValue="FH8PpbDQHbVtQAp3QI1rpg==" spinCount="100000" sheet="1" objects="1" scenarios="1"/>
  <mergeCells count="20">
    <mergeCell ref="A1:H1"/>
    <mergeCell ref="A2:H2"/>
    <mergeCell ref="C3:G3"/>
    <mergeCell ref="C4:G4"/>
    <mergeCell ref="C5:G5"/>
    <mergeCell ref="A7:H7"/>
    <mergeCell ref="C11:F11"/>
    <mergeCell ref="B13:G13"/>
    <mergeCell ref="B14:D14"/>
    <mergeCell ref="E14:G14"/>
    <mergeCell ref="B15:D15"/>
    <mergeCell ref="E15:G15"/>
    <mergeCell ref="E21:G21"/>
    <mergeCell ref="B27:G27"/>
    <mergeCell ref="B29:G29"/>
    <mergeCell ref="B30:D30"/>
    <mergeCell ref="E30:G30"/>
    <mergeCell ref="B31:D31"/>
    <mergeCell ref="E31:G31"/>
    <mergeCell ref="E37:G37"/>
  </mergeCells>
  <pageMargins left="1.18110236220472" right="0.78740157480315" top="0.984251968503937" bottom="0.984251968503937" header="0.511811023622047" footer="0.511811023622047"/>
  <pageSetup paperSize="9" scale="84" orientation="portrait"/>
  <headerFooter alignWithMargins="0"/>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Planilha15"/>
  <dimension ref="A1:AJ25"/>
  <sheetViews>
    <sheetView view="pageBreakPreview" zoomScale="115" zoomScaleNormal="100" workbookViewId="0">
      <selection activeCell="C12" sqref="C12"/>
    </sheetView>
  </sheetViews>
  <sheetFormatPr defaultColWidth="9" defaultRowHeight="15"/>
  <cols>
    <col min="1" max="1" width="7.71428571428571" customWidth="1"/>
    <col min="2" max="2" width="12.4285714285714" customWidth="1"/>
    <col min="3" max="3" width="10.2857142857143" customWidth="1"/>
    <col min="4" max="4" width="47.7142857142857" customWidth="1"/>
    <col min="5" max="5" width="16.5714285714286" customWidth="1"/>
  </cols>
  <sheetData>
    <row r="1" s="64" customFormat="1" customHeight="1" spans="1:36">
      <c r="A1" s="66"/>
      <c r="B1" s="67"/>
      <c r="C1" s="68" t="s">
        <v>907</v>
      </c>
      <c r="D1" s="68"/>
      <c r="E1" s="68"/>
      <c r="F1" s="68"/>
      <c r="G1" s="68"/>
      <c r="H1" s="69"/>
      <c r="I1" s="69"/>
      <c r="J1" s="69"/>
      <c r="K1" s="69"/>
      <c r="L1" s="68"/>
      <c r="M1" s="65"/>
      <c r="N1" s="65"/>
      <c r="O1" s="65"/>
      <c r="P1" s="65"/>
      <c r="Q1" s="65"/>
      <c r="R1" s="65"/>
      <c r="S1" s="65"/>
      <c r="T1" s="65"/>
      <c r="U1" s="65"/>
      <c r="V1" s="65"/>
      <c r="W1" s="65"/>
      <c r="X1" s="65"/>
      <c r="Y1" s="65"/>
      <c r="Z1" s="65"/>
      <c r="AA1" s="65"/>
      <c r="AB1" s="65"/>
      <c r="AC1" s="65"/>
      <c r="AD1" s="65"/>
      <c r="AE1" s="65"/>
      <c r="AF1" s="65"/>
      <c r="AG1" s="65"/>
      <c r="AH1" s="65"/>
      <c r="AI1" s="65"/>
      <c r="AJ1" s="65"/>
    </row>
    <row r="2" s="64" customFormat="1" ht="12.75" customHeight="1" spans="1:36">
      <c r="A2" s="70"/>
      <c r="B2" s="70"/>
      <c r="C2" s="71" t="s">
        <v>566</v>
      </c>
      <c r="D2" s="71"/>
      <c r="E2" s="71"/>
      <c r="F2" s="71"/>
      <c r="G2" s="71"/>
      <c r="K2" s="92"/>
      <c r="L2" s="93"/>
      <c r="M2" s="65"/>
      <c r="N2" s="65"/>
      <c r="O2" s="65"/>
      <c r="P2" s="65"/>
      <c r="Q2" s="65"/>
      <c r="R2" s="65"/>
      <c r="S2" s="65"/>
      <c r="T2" s="65"/>
      <c r="U2" s="65"/>
      <c r="V2" s="65"/>
      <c r="W2" s="65"/>
      <c r="X2" s="65"/>
      <c r="Y2" s="65"/>
      <c r="Z2" s="65"/>
      <c r="AA2" s="65"/>
      <c r="AB2" s="65"/>
      <c r="AC2" s="65"/>
      <c r="AD2" s="65"/>
      <c r="AE2" s="65"/>
      <c r="AF2" s="65"/>
      <c r="AG2" s="65"/>
      <c r="AH2" s="65"/>
      <c r="AI2" s="65"/>
      <c r="AJ2" s="65"/>
    </row>
    <row r="3" s="64" customFormat="1" customHeight="1" spans="1:36">
      <c r="A3" s="70"/>
      <c r="B3" s="70"/>
      <c r="C3" s="71"/>
      <c r="D3" s="71"/>
      <c r="E3" s="71"/>
      <c r="F3" s="71"/>
      <c r="G3" s="71"/>
      <c r="K3" s="92"/>
      <c r="L3" s="93"/>
      <c r="M3" s="65"/>
      <c r="N3" s="65"/>
      <c r="O3" s="65"/>
      <c r="P3" s="65"/>
      <c r="Q3" s="65"/>
      <c r="R3" s="65"/>
      <c r="S3" s="65"/>
      <c r="T3" s="65"/>
      <c r="U3" s="65"/>
      <c r="V3" s="65"/>
      <c r="W3" s="65"/>
      <c r="X3" s="65"/>
      <c r="Y3" s="65"/>
      <c r="Z3" s="65"/>
      <c r="AA3" s="65"/>
      <c r="AB3" s="65"/>
      <c r="AC3" s="65"/>
      <c r="AD3" s="65"/>
      <c r="AE3" s="65"/>
      <c r="AF3" s="65"/>
      <c r="AG3" s="65"/>
      <c r="AH3" s="65"/>
      <c r="AI3" s="65"/>
      <c r="AJ3" s="65"/>
    </row>
    <row r="4" s="64" customFormat="1" ht="12.75" customHeight="1" spans="1:36">
      <c r="A4" s="70"/>
      <c r="B4" s="70"/>
      <c r="C4" s="72" t="s">
        <v>446</v>
      </c>
      <c r="D4" s="73" t="str">
        <f>IF(DADOS!D12&lt;&gt;"",DADOS!D12," ")</f>
        <v>Reforma Edifício Plaza Centenário</v>
      </c>
      <c r="E4" s="74" t="s">
        <v>908</v>
      </c>
      <c r="F4" s="75" t="str">
        <f>IF(DADOS!D24&lt;&gt;"",DADOS!D24," ")</f>
        <v> </v>
      </c>
      <c r="G4" s="75"/>
      <c r="H4" s="75"/>
      <c r="K4" s="94"/>
      <c r="L4" s="95"/>
      <c r="M4" s="65"/>
      <c r="N4" s="65"/>
      <c r="O4" s="65"/>
      <c r="P4" s="65"/>
      <c r="Q4" s="65"/>
      <c r="R4" s="65"/>
      <c r="S4" s="65"/>
      <c r="T4" s="65"/>
      <c r="U4" s="65"/>
      <c r="V4" s="65"/>
      <c r="W4" s="65"/>
      <c r="X4" s="65"/>
      <c r="Y4" s="65"/>
      <c r="Z4" s="65"/>
      <c r="AA4" s="65"/>
      <c r="AB4" s="65"/>
      <c r="AC4" s="65"/>
      <c r="AD4" s="65"/>
      <c r="AE4" s="65"/>
      <c r="AF4" s="65"/>
      <c r="AG4" s="65"/>
      <c r="AH4" s="65"/>
      <c r="AI4" s="65"/>
      <c r="AJ4" s="65"/>
    </row>
    <row r="5" s="64" customFormat="1" ht="12.75" customHeight="1" spans="1:36">
      <c r="A5" s="70"/>
      <c r="B5" s="70"/>
      <c r="C5" s="76" t="s">
        <v>450</v>
      </c>
      <c r="D5" s="73" t="str">
        <f>IF(DADOS!$D$16&lt;&gt;"",DADOS!$D$16," ")</f>
        <v>CURITIBA</v>
      </c>
      <c r="E5" s="74" t="s">
        <v>574</v>
      </c>
      <c r="F5" s="77" t="str">
        <f>IF(DADOS!D30&lt;&gt;"",DADOS!D30," ")</f>
        <v> </v>
      </c>
      <c r="G5" s="77"/>
      <c r="H5" s="77"/>
      <c r="I5" s="96"/>
      <c r="J5" s="96"/>
      <c r="K5" s="94"/>
      <c r="L5" s="95"/>
      <c r="M5" s="65"/>
      <c r="N5" s="65"/>
      <c r="O5" s="65"/>
      <c r="P5" s="65"/>
      <c r="Q5" s="65"/>
      <c r="R5" s="65"/>
      <c r="S5" s="65"/>
      <c r="T5" s="65"/>
      <c r="U5" s="65"/>
      <c r="V5" s="65"/>
      <c r="W5" s="65"/>
      <c r="X5" s="65"/>
      <c r="Y5" s="65"/>
      <c r="Z5" s="65"/>
      <c r="AA5" s="65"/>
      <c r="AB5" s="65"/>
      <c r="AC5" s="65"/>
      <c r="AD5" s="65"/>
      <c r="AE5" s="65"/>
      <c r="AF5" s="65"/>
      <c r="AG5" s="65"/>
      <c r="AH5" s="65"/>
      <c r="AI5" s="65"/>
      <c r="AJ5" s="65"/>
    </row>
    <row r="6" s="65" customFormat="1" ht="12" customHeight="1" spans="1:12">
      <c r="A6" s="67"/>
      <c r="B6" s="67"/>
      <c r="C6" s="78" t="s">
        <v>567</v>
      </c>
      <c r="D6" s="79" t="str">
        <f>IF('FOLHA FECHAMENTO'!K12&lt;&gt;"",'FOLHA FECHAMENTO'!K12," ")</f>
        <v> </v>
      </c>
      <c r="E6" s="76" t="s">
        <v>576</v>
      </c>
      <c r="F6" s="75" t="str">
        <f>IF(DADOS!D28&lt;&gt;"",DADOS!D28," ")</f>
        <v> </v>
      </c>
      <c r="G6" s="75"/>
      <c r="H6" s="75"/>
      <c r="I6" s="96"/>
      <c r="J6" s="96"/>
      <c r="K6" s="77"/>
      <c r="L6" s="97"/>
    </row>
    <row r="7" s="65" customFormat="1" ht="12.75" spans="1:12">
      <c r="A7" s="67"/>
      <c r="B7" s="67"/>
      <c r="C7" s="76" t="s">
        <v>452</v>
      </c>
      <c r="D7" s="80" t="str">
        <f>IF(DADOS!M12&lt;&gt;"",DADOS!M12," ")</f>
        <v>DPE/PR</v>
      </c>
      <c r="E7" s="80"/>
      <c r="F7" s="81"/>
      <c r="G7" s="81"/>
      <c r="H7" s="76"/>
      <c r="I7" s="96"/>
      <c r="J7" s="96"/>
      <c r="K7" s="75"/>
      <c r="L7" s="98"/>
    </row>
    <row r="8" ht="25.5" spans="1:11">
      <c r="A8" s="82" t="s">
        <v>909</v>
      </c>
      <c r="B8" s="83" t="s">
        <v>910</v>
      </c>
      <c r="C8" s="83" t="s">
        <v>911</v>
      </c>
      <c r="D8" s="82" t="s">
        <v>912</v>
      </c>
      <c r="E8" s="82" t="s">
        <v>913</v>
      </c>
      <c r="F8" s="83" t="s">
        <v>914</v>
      </c>
      <c r="G8" s="83" t="s">
        <v>915</v>
      </c>
      <c r="H8" s="83"/>
      <c r="I8" s="83" t="s">
        <v>916</v>
      </c>
      <c r="J8" s="82"/>
      <c r="K8" s="99"/>
    </row>
    <row r="9" spans="1:11">
      <c r="A9" s="84" t="s">
        <v>917</v>
      </c>
      <c r="B9" s="85"/>
      <c r="C9" s="85"/>
      <c r="D9" s="85"/>
      <c r="E9" s="85"/>
      <c r="F9" s="86"/>
      <c r="G9" s="87" t="s">
        <v>60</v>
      </c>
      <c r="H9" s="87" t="s">
        <v>61</v>
      </c>
      <c r="I9" s="87" t="s">
        <v>60</v>
      </c>
      <c r="J9" s="87" t="s">
        <v>61</v>
      </c>
      <c r="K9" s="100"/>
    </row>
    <row r="10" spans="1:11">
      <c r="A10" s="88"/>
      <c r="B10" s="89"/>
      <c r="C10" s="90"/>
      <c r="D10" s="88"/>
      <c r="E10" s="91"/>
      <c r="F10" s="91"/>
      <c r="G10" s="88"/>
      <c r="H10" s="88"/>
      <c r="I10" s="88"/>
      <c r="J10" s="88"/>
      <c r="K10" s="101"/>
    </row>
    <row r="11" spans="1:11">
      <c r="A11" s="88"/>
      <c r="B11" s="89"/>
      <c r="C11" s="90"/>
      <c r="D11" s="88"/>
      <c r="E11" s="91"/>
      <c r="F11" s="91"/>
      <c r="G11" s="88"/>
      <c r="H11" s="88"/>
      <c r="I11" s="88"/>
      <c r="J11" s="88"/>
      <c r="K11" s="101"/>
    </row>
    <row r="12" spans="1:11">
      <c r="A12" s="88"/>
      <c r="B12" s="89"/>
      <c r="C12" s="90"/>
      <c r="D12" s="88"/>
      <c r="E12" s="91"/>
      <c r="F12" s="91"/>
      <c r="G12" s="88"/>
      <c r="H12" s="88"/>
      <c r="I12" s="88"/>
      <c r="J12" s="88"/>
      <c r="K12" s="101"/>
    </row>
    <row r="13" spans="1:11">
      <c r="A13" s="88"/>
      <c r="B13" s="89"/>
      <c r="C13" s="90"/>
      <c r="D13" s="88"/>
      <c r="E13" s="91"/>
      <c r="F13" s="91"/>
      <c r="G13" s="88"/>
      <c r="H13" s="88"/>
      <c r="I13" s="88"/>
      <c r="J13" s="88"/>
      <c r="K13" s="101"/>
    </row>
    <row r="14" spans="1:11">
      <c r="A14" s="88"/>
      <c r="B14" s="89"/>
      <c r="C14" s="90"/>
      <c r="D14" s="88"/>
      <c r="E14" s="91"/>
      <c r="F14" s="91"/>
      <c r="G14" s="88"/>
      <c r="H14" s="88"/>
      <c r="I14" s="88"/>
      <c r="J14" s="88"/>
      <c r="K14" s="101"/>
    </row>
    <row r="15" spans="1:11">
      <c r="A15" s="88"/>
      <c r="B15" s="89"/>
      <c r="C15" s="90"/>
      <c r="D15" s="88"/>
      <c r="E15" s="91"/>
      <c r="F15" s="91"/>
      <c r="G15" s="88"/>
      <c r="H15" s="88"/>
      <c r="I15" s="88"/>
      <c r="J15" s="88"/>
      <c r="K15" s="101"/>
    </row>
    <row r="16" spans="1:10">
      <c r="A16" s="88"/>
      <c r="B16" s="89"/>
      <c r="C16" s="90"/>
      <c r="D16" s="88"/>
      <c r="E16" s="91"/>
      <c r="F16" s="91"/>
      <c r="G16" s="88"/>
      <c r="H16" s="88"/>
      <c r="I16" s="88"/>
      <c r="J16" s="88"/>
    </row>
    <row r="17" spans="1:10">
      <c r="A17" s="84" t="s">
        <v>918</v>
      </c>
      <c r="B17" s="85"/>
      <c r="C17" s="85"/>
      <c r="D17" s="85"/>
      <c r="E17" s="85"/>
      <c r="F17" s="86"/>
      <c r="G17" s="87" t="s">
        <v>60</v>
      </c>
      <c r="H17" s="87" t="s">
        <v>61</v>
      </c>
      <c r="I17" s="87" t="s">
        <v>60</v>
      </c>
      <c r="J17" s="87" t="s">
        <v>61</v>
      </c>
    </row>
    <row r="18" spans="1:10">
      <c r="A18" s="88"/>
      <c r="B18" s="89"/>
      <c r="C18" s="90"/>
      <c r="D18" s="88"/>
      <c r="E18" s="91"/>
      <c r="F18" s="91"/>
      <c r="G18" s="88"/>
      <c r="H18" s="88"/>
      <c r="I18" s="88"/>
      <c r="J18" s="88"/>
    </row>
    <row r="19" spans="1:10">
      <c r="A19" s="88"/>
      <c r="B19" s="89"/>
      <c r="C19" s="90"/>
      <c r="D19" s="88"/>
      <c r="E19" s="91"/>
      <c r="F19" s="91"/>
      <c r="G19" s="88"/>
      <c r="H19" s="88"/>
      <c r="I19" s="88"/>
      <c r="J19" s="88"/>
    </row>
    <row r="20" spans="1:10">
      <c r="A20" s="88"/>
      <c r="B20" s="89"/>
      <c r="C20" s="90"/>
      <c r="D20" s="88"/>
      <c r="E20" s="91"/>
      <c r="F20" s="91"/>
      <c r="G20" s="88"/>
      <c r="H20" s="88"/>
      <c r="I20" s="88"/>
      <c r="J20" s="88"/>
    </row>
    <row r="21" spans="1:10">
      <c r="A21" s="88"/>
      <c r="B21" s="89"/>
      <c r="C21" s="90"/>
      <c r="D21" s="88"/>
      <c r="E21" s="91"/>
      <c r="F21" s="91"/>
      <c r="G21" s="88"/>
      <c r="H21" s="88"/>
      <c r="I21" s="88"/>
      <c r="J21" s="88"/>
    </row>
    <row r="22" spans="1:10">
      <c r="A22" s="88"/>
      <c r="B22" s="89"/>
      <c r="C22" s="90"/>
      <c r="D22" s="88"/>
      <c r="E22" s="91"/>
      <c r="F22" s="91"/>
      <c r="G22" s="88"/>
      <c r="H22" s="88"/>
      <c r="I22" s="88"/>
      <c r="J22" s="88"/>
    </row>
    <row r="23" spans="1:10">
      <c r="A23" s="88"/>
      <c r="B23" s="89"/>
      <c r="C23" s="90"/>
      <c r="D23" s="88"/>
      <c r="E23" s="91"/>
      <c r="F23" s="91"/>
      <c r="G23" s="88"/>
      <c r="H23" s="88"/>
      <c r="I23" s="88"/>
      <c r="J23" s="88"/>
    </row>
    <row r="24" spans="1:10">
      <c r="A24" s="88"/>
      <c r="B24" s="89"/>
      <c r="C24" s="90"/>
      <c r="D24" s="88"/>
      <c r="E24" s="91"/>
      <c r="F24" s="91"/>
      <c r="G24" s="88"/>
      <c r="H24" s="88"/>
      <c r="I24" s="88"/>
      <c r="J24" s="88"/>
    </row>
    <row r="25" spans="1:10">
      <c r="A25" s="88"/>
      <c r="B25" s="89"/>
      <c r="C25" s="90"/>
      <c r="D25" s="88"/>
      <c r="E25" s="91"/>
      <c r="F25" s="91"/>
      <c r="G25" s="88"/>
      <c r="H25" s="88"/>
      <c r="I25" s="88"/>
      <c r="J25" s="88"/>
    </row>
  </sheetData>
  <mergeCells count="14">
    <mergeCell ref="C1:G1"/>
    <mergeCell ref="C2:G2"/>
    <mergeCell ref="C3:G3"/>
    <mergeCell ref="F4:H4"/>
    <mergeCell ref="F5:H5"/>
    <mergeCell ref="I5:J5"/>
    <mergeCell ref="F6:H6"/>
    <mergeCell ref="I6:J6"/>
    <mergeCell ref="D7:E7"/>
    <mergeCell ref="I7:J7"/>
    <mergeCell ref="G8:H8"/>
    <mergeCell ref="I8:J8"/>
    <mergeCell ref="A9:F9"/>
    <mergeCell ref="A17:F17"/>
  </mergeCells>
  <printOptions horizontalCentered="1" verticalCentered="1"/>
  <pageMargins left="0.511811023622047" right="0.511811023622047" top="0.984251968503937" bottom="0.78740157480315" header="0" footer="0"/>
  <pageSetup paperSize="9" scale="91" orientation="landscape"/>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5" master="" otherUserPermission="visible"/>
  <rangeList sheetStid="2" master="" otherUserPermission="visible"/>
  <rangeList sheetStid="21" master="" otherUserPermission="visible"/>
  <rangeList sheetStid="19" master="" otherUserPermission="visible"/>
  <rangeList sheetStid="1" master="" otherUserPermission="visible"/>
  <rangeList sheetStid="25" master="" otherUserPermission="visible"/>
  <rangeList sheetStid="9" master="" otherUserPermission="visible"/>
  <rangeList sheetStid="23" master="" otherUserPermission="visible"/>
  <rangeList sheetStid="20" master="" otherUserPermission="visible"/>
  <rangeList sheetStid="2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DADOS</vt:lpstr>
      <vt:lpstr>FOLHA FECHAMENTO</vt:lpstr>
      <vt:lpstr>BDI</vt:lpstr>
      <vt:lpstr>RESUMO</vt:lpstr>
      <vt:lpstr>PLANILHA_SINTÉTICA</vt:lpstr>
      <vt:lpstr>CURVA ABC</vt:lpstr>
      <vt:lpstr>CRONOGRAMA</vt:lpstr>
      <vt:lpstr>DECLARAÇÃO</vt:lpstr>
      <vt:lpstr>PROJETOS RECEBIDOS</vt:lpstr>
      <vt:lpstr>ENCARGOS SOCIAIS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Arcilio Ferreira</dc:creator>
  <cp:lastModifiedBy>Juliano Gessele</cp:lastModifiedBy>
  <cp:revision>52</cp:revision>
  <dcterms:created xsi:type="dcterms:W3CDTF">2012-02-24T19:16:00Z</dcterms:created>
  <cp:lastPrinted>2023-03-01T19:34:00Z</cp:lastPrinted>
  <dcterms:modified xsi:type="dcterms:W3CDTF">2026-01-12T17:14:09Z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0EFE141533BE420F90CC9CC8C4003D44_13</vt:lpwstr>
  </property>
  <property fmtid="{D5CDD505-2E9C-101B-9397-08002B2CF9AE}" pid="3" name="KSOProductBuildVer">
    <vt:lpwstr>1046-12.2.0.23197</vt:lpwstr>
  </property>
</Properties>
</file>